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0212"/>
  </bookViews>
  <sheets>
    <sheet name="Sheet1" sheetId="1" r:id="rId1"/>
  </sheets>
  <definedNames>
    <definedName name="_xlnm.Print_Titles" localSheetId="0">Sheet1!$A:$G,Sheet1!$1:$2</definedName>
    <definedName name="QB_COLUMN_59200" localSheetId="0" hidden="1">Sheet1!$H$2</definedName>
    <definedName name="QB_COLUMN_63620" localSheetId="0" hidden="1">Sheet1!$L$2</definedName>
    <definedName name="QB_COLUMN_64430" localSheetId="0" hidden="1">Sheet1!$N$2</definedName>
    <definedName name="QB_COLUMN_76210" localSheetId="0" hidden="1">Sheet1!$J$2</definedName>
    <definedName name="QB_DATA_0" localSheetId="0" hidden="1">Sheet1!$5:$5,Sheet1!$7:$7,Sheet1!$8:$8,Sheet1!$9:$9,Sheet1!$10:$10,Sheet1!$11:$11,Sheet1!$13:$13,Sheet1!$16:$16,Sheet1!$18:$18,Sheet1!$19:$19,Sheet1!$20:$20,Sheet1!$21:$21,Sheet1!$22:$22,Sheet1!$23:$23,Sheet1!$24:$24,Sheet1!$25:$25</definedName>
    <definedName name="QB_DATA_1" localSheetId="0" hidden="1">Sheet1!$29:$29,Sheet1!$30:$30,Sheet1!$33:$33,Sheet1!$34:$34,Sheet1!$38:$38,Sheet1!$39:$39,Sheet1!$40:$40,Sheet1!$41:$41,Sheet1!$44:$44,Sheet1!$46:$46,Sheet1!$47:$47,Sheet1!$49:$49,Sheet1!$52:$52,Sheet1!$53:$53,Sheet1!$55:$55,Sheet1!$56:$56</definedName>
    <definedName name="QB_DATA_2" localSheetId="0" hidden="1">Sheet1!$58:$58,Sheet1!$59:$59,Sheet1!$60:$60,Sheet1!$61:$61,Sheet1!$63:$63,Sheet1!$64:$64,Sheet1!$65:$65,Sheet1!$67:$67,Sheet1!$68:$68,Sheet1!$71:$71,Sheet1!$72:$72,Sheet1!$73:$73,Sheet1!$74:$74,Sheet1!$76:$76,Sheet1!$78:$78,Sheet1!$79:$79</definedName>
    <definedName name="QB_DATA_3" localSheetId="0" hidden="1">Sheet1!$80:$80,Sheet1!$83:$83,Sheet1!$84:$84,Sheet1!$88:$88,Sheet1!$90:$90,Sheet1!$91:$91,Sheet1!$95:$95,Sheet1!$96:$96,Sheet1!$98:$98,Sheet1!$99:$99,Sheet1!$100:$100,Sheet1!$102:$102,Sheet1!$104:$104,Sheet1!$105:$105,Sheet1!$106:$106,Sheet1!$107:$107</definedName>
    <definedName name="QB_DATA_4" localSheetId="0" hidden="1">Sheet1!$108:$108,Sheet1!$109:$109,Sheet1!$110:$110,Sheet1!$111:$111,Sheet1!$112:$112,Sheet1!$113:$113,Sheet1!$115:$115,Sheet1!$116:$116,Sheet1!$118:$118,Sheet1!$119:$119,Sheet1!$120:$120,Sheet1!$121:$121,Sheet1!$122:$122,Sheet1!$123:$123,Sheet1!$124:$124,Sheet1!$125:$125</definedName>
    <definedName name="QB_DATA_5" localSheetId="0" hidden="1">Sheet1!$126:$126,Sheet1!$127:$127,Sheet1!$128:$128,Sheet1!$129:$129,Sheet1!$130:$130,Sheet1!$131:$131,Sheet1!$132:$132,Sheet1!$133:$133,Sheet1!$134:$134,Sheet1!$135:$135,Sheet1!$136:$136,Sheet1!$137:$137,Sheet1!$141:$141,Sheet1!$142:$142,Sheet1!$144:$144,Sheet1!$145:$145</definedName>
    <definedName name="QB_DATA_6" localSheetId="0" hidden="1">Sheet1!$146:$146,Sheet1!$147:$147,Sheet1!$148:$148,Sheet1!$150:$150,Sheet1!$151:$151,Sheet1!$153:$153,Sheet1!$154:$154,Sheet1!$156:$156,Sheet1!$157:$157,Sheet1!$158:$158,Sheet1!$161:$161,Sheet1!$162:$162,Sheet1!$163:$163,Sheet1!$165:$165,Sheet1!$166:$166,Sheet1!$167:$167</definedName>
    <definedName name="QB_DATA_7" localSheetId="0" hidden="1">Sheet1!$168:$168,Sheet1!$169:$169,Sheet1!$171:$171,Sheet1!$172:$172,Sheet1!$173:$173,Sheet1!$175:$175,Sheet1!$176:$176,Sheet1!$177:$177,Sheet1!$178:$178,Sheet1!$180:$180,Sheet1!$181:$181,Sheet1!$182:$182,Sheet1!$185:$185,Sheet1!$186:$186,Sheet1!$188:$188,Sheet1!$189:$189</definedName>
    <definedName name="QB_DATA_8" localSheetId="0" hidden="1">Sheet1!$190:$190,Sheet1!$191:$191,Sheet1!$193:$193,Sheet1!$194:$194,Sheet1!$198:$198,Sheet1!$199:$199,Sheet1!$202:$202,Sheet1!$203:$203</definedName>
    <definedName name="QB_FORMULA_0" localSheetId="0" hidden="1">Sheet1!$L$7,Sheet1!$N$7,Sheet1!$L$8,Sheet1!$N$8,Sheet1!$L$9,Sheet1!$N$9,Sheet1!$L$10,Sheet1!$N$10,Sheet1!$L$13,Sheet1!$N$13,Sheet1!$H$14,Sheet1!$J$14,Sheet1!$L$14,Sheet1!$N$14,Sheet1!$H$15,Sheet1!$J$15</definedName>
    <definedName name="QB_FORMULA_1" localSheetId="0" hidden="1">Sheet1!$L$15,Sheet1!$N$15,Sheet1!$L$18,Sheet1!$N$18,Sheet1!$L$19,Sheet1!$N$19,Sheet1!$L$20,Sheet1!$N$20,Sheet1!$L$21,Sheet1!$N$21,Sheet1!$L$22,Sheet1!$N$22,Sheet1!$L$23,Sheet1!$N$23,Sheet1!$L$24,Sheet1!$N$24</definedName>
    <definedName name="QB_FORMULA_10" localSheetId="0" hidden="1">Sheet1!$L$111,Sheet1!$N$111,Sheet1!$L$113,Sheet1!$N$113,Sheet1!$L$115,Sheet1!$N$115,Sheet1!$L$116,Sheet1!$N$116,Sheet1!$H$117,Sheet1!$J$117,Sheet1!$L$117,Sheet1!$N$117,Sheet1!$L$118,Sheet1!$N$118,Sheet1!$L$121,Sheet1!$N$121</definedName>
    <definedName name="QB_FORMULA_11" localSheetId="0" hidden="1">Sheet1!$L$122,Sheet1!$N$122,Sheet1!$L$123,Sheet1!$N$123,Sheet1!$L$124,Sheet1!$N$124,Sheet1!$L$125,Sheet1!$N$125,Sheet1!$L$126,Sheet1!$N$126,Sheet1!$L$127,Sheet1!$N$127,Sheet1!$L$128,Sheet1!$N$128,Sheet1!$L$130,Sheet1!$N$130</definedName>
    <definedName name="QB_FORMULA_12" localSheetId="0" hidden="1">Sheet1!$L$132,Sheet1!$N$132,Sheet1!$L$133,Sheet1!$N$133,Sheet1!$L$135,Sheet1!$N$135,Sheet1!$L$136,Sheet1!$N$136,Sheet1!$L$137,Sheet1!$N$137,Sheet1!$H$138,Sheet1!$J$138,Sheet1!$L$138,Sheet1!$N$138,Sheet1!$L$141,Sheet1!$N$141</definedName>
    <definedName name="QB_FORMULA_13" localSheetId="0" hidden="1">Sheet1!$L$142,Sheet1!$N$142,Sheet1!$H$143,Sheet1!$J$143,Sheet1!$L$143,Sheet1!$N$143,Sheet1!$L$144,Sheet1!$N$144,Sheet1!$L$145,Sheet1!$N$145,Sheet1!$L$146,Sheet1!$N$146,Sheet1!$L$147,Sheet1!$N$147,Sheet1!$L$148,Sheet1!$N$148</definedName>
    <definedName name="QB_FORMULA_14" localSheetId="0" hidden="1">Sheet1!$L$150,Sheet1!$N$150,Sheet1!$L$151,Sheet1!$N$151,Sheet1!$H$152,Sheet1!$J$152,Sheet1!$L$152,Sheet1!$N$152,Sheet1!$L$153,Sheet1!$N$153,Sheet1!$L$154,Sheet1!$N$154,Sheet1!$L$156,Sheet1!$N$156,Sheet1!$L$157,Sheet1!$N$157</definedName>
    <definedName name="QB_FORMULA_15" localSheetId="0" hidden="1">Sheet1!$L$158,Sheet1!$N$158,Sheet1!$H$159,Sheet1!$J$159,Sheet1!$L$159,Sheet1!$N$159,Sheet1!$L$161,Sheet1!$N$161,Sheet1!$L$162,Sheet1!$N$162,Sheet1!$L$163,Sheet1!$N$163,Sheet1!$L$165,Sheet1!$N$165,Sheet1!$L$166,Sheet1!$N$166</definedName>
    <definedName name="QB_FORMULA_16" localSheetId="0" hidden="1">Sheet1!$L$167,Sheet1!$N$167,Sheet1!$L$168,Sheet1!$N$168,Sheet1!$L$169,Sheet1!$N$169,Sheet1!$H$170,Sheet1!$J$170,Sheet1!$L$170,Sheet1!$N$170,Sheet1!$L$171,Sheet1!$N$171,Sheet1!$L$172,Sheet1!$N$172,Sheet1!$L$173,Sheet1!$N$173</definedName>
    <definedName name="QB_FORMULA_17" localSheetId="0" hidden="1">Sheet1!$H$174,Sheet1!$J$174,Sheet1!$L$174,Sheet1!$N$174,Sheet1!$L$175,Sheet1!$N$175,Sheet1!$L$176,Sheet1!$N$176,Sheet1!$L$177,Sheet1!$N$177,Sheet1!$L$178,Sheet1!$N$178,Sheet1!$L$180,Sheet1!$N$180,Sheet1!$L$181,Sheet1!$N$181</definedName>
    <definedName name="QB_FORMULA_18" localSheetId="0" hidden="1">Sheet1!$L$182,Sheet1!$N$182,Sheet1!$H$183,Sheet1!$J$183,Sheet1!$L$183,Sheet1!$N$183,Sheet1!$L$185,Sheet1!$N$185,Sheet1!$L$186,Sheet1!$N$186,Sheet1!$H$187,Sheet1!$J$187,Sheet1!$L$187,Sheet1!$N$187,Sheet1!$L$188,Sheet1!$N$188</definedName>
    <definedName name="QB_FORMULA_19" localSheetId="0" hidden="1">Sheet1!$L$189,Sheet1!$N$189,Sheet1!$L$190,Sheet1!$N$190,Sheet1!$L$191,Sheet1!$N$191,Sheet1!$L$193,Sheet1!$N$193,Sheet1!$L$194,Sheet1!$N$194,Sheet1!$H$195,Sheet1!$J$195,Sheet1!$L$195,Sheet1!$N$195,Sheet1!$H$196,Sheet1!$J$196</definedName>
    <definedName name="QB_FORMULA_2" localSheetId="0" hidden="1">Sheet1!$L$25,Sheet1!$N$25,Sheet1!$H$26,Sheet1!$J$26,Sheet1!$L$26,Sheet1!$N$26,Sheet1!$H$31,Sheet1!$L$34,Sheet1!$N$34,Sheet1!$H$35,Sheet1!$J$35,Sheet1!$L$35,Sheet1!$N$35,Sheet1!$H$36,Sheet1!$J$36,Sheet1!$L$36</definedName>
    <definedName name="QB_FORMULA_20" localSheetId="0" hidden="1">Sheet1!$L$196,Sheet1!$N$196,Sheet1!$H$200,Sheet1!$H$204,Sheet1!$H$205,Sheet1!$J$205,Sheet1!$L$205,Sheet1!$N$205,Sheet1!$H$206,Sheet1!$J$206,Sheet1!$L$206,Sheet1!$N$206,Sheet1!$H$207,Sheet1!$J$207,Sheet1!$L$207,Sheet1!$N$207</definedName>
    <definedName name="QB_FORMULA_3" localSheetId="0" hidden="1">Sheet1!$N$36,Sheet1!$L$38,Sheet1!$N$38,Sheet1!$L$40,Sheet1!$N$40,Sheet1!$H$42,Sheet1!$J$42,Sheet1!$L$42,Sheet1!$N$42,Sheet1!$L$44,Sheet1!$N$44,Sheet1!$L$47,Sheet1!$N$47,Sheet1!$H$48,Sheet1!$J$48,Sheet1!$L$48</definedName>
    <definedName name="QB_FORMULA_4" localSheetId="0" hidden="1">Sheet1!$N$48,Sheet1!$H$50,Sheet1!$J$50,Sheet1!$L$50,Sheet1!$N$50,Sheet1!$L$52,Sheet1!$N$52,Sheet1!$L$53,Sheet1!$N$53,Sheet1!$L$56,Sheet1!$N$56,Sheet1!$H$57,Sheet1!$J$57,Sheet1!$L$57,Sheet1!$N$57,Sheet1!$L$58</definedName>
    <definedName name="QB_FORMULA_5" localSheetId="0" hidden="1">Sheet1!$N$58,Sheet1!$L$59,Sheet1!$N$59,Sheet1!$L$61,Sheet1!$N$61,Sheet1!$L$65,Sheet1!$N$65,Sheet1!$H$66,Sheet1!$J$66,Sheet1!$L$66,Sheet1!$N$66,Sheet1!$L$67,Sheet1!$N$67,Sheet1!$L$68,Sheet1!$N$68,Sheet1!$H$69</definedName>
    <definedName name="QB_FORMULA_6" localSheetId="0" hidden="1">Sheet1!$J$69,Sheet1!$L$69,Sheet1!$N$69,Sheet1!$L$71,Sheet1!$N$71,Sheet1!$L$72,Sheet1!$N$72,Sheet1!$L$73,Sheet1!$N$73,Sheet1!$L$76,Sheet1!$N$76,Sheet1!$H$77,Sheet1!$J$77,Sheet1!$L$77,Sheet1!$N$77,Sheet1!$H$81</definedName>
    <definedName name="QB_FORMULA_7" localSheetId="0" hidden="1">Sheet1!$J$81,Sheet1!$L$81,Sheet1!$N$81,Sheet1!$H$85,Sheet1!$H$86,Sheet1!$J$86,Sheet1!$L$86,Sheet1!$N$86,Sheet1!$L$90,Sheet1!$N$90,Sheet1!$L$91,Sheet1!$N$91,Sheet1!$H$92,Sheet1!$J$92,Sheet1!$L$92,Sheet1!$N$92</definedName>
    <definedName name="QB_FORMULA_8" localSheetId="0" hidden="1">Sheet1!$L$95,Sheet1!$N$95,Sheet1!$L$96,Sheet1!$N$96,Sheet1!$H$97,Sheet1!$J$97,Sheet1!$L$97,Sheet1!$N$97,Sheet1!$L$98,Sheet1!$N$98,Sheet1!$L$99,Sheet1!$N$99,Sheet1!$L$100,Sheet1!$N$100,Sheet1!$H$101,Sheet1!$J$101</definedName>
    <definedName name="QB_FORMULA_9" localSheetId="0" hidden="1">Sheet1!$L$101,Sheet1!$N$101,Sheet1!$L$102,Sheet1!$N$102,Sheet1!$L$104,Sheet1!$N$104,Sheet1!$L$105,Sheet1!$N$105,Sheet1!$L$106,Sheet1!$N$106,Sheet1!$L$107,Sheet1!$N$107,Sheet1!$L$108,Sheet1!$N$108,Sheet1!$L$109,Sheet1!$N$109</definedName>
    <definedName name="QB_ROW_103040" localSheetId="0" hidden="1">Sheet1!$E$32</definedName>
    <definedName name="QB_ROW_103250" localSheetId="0" hidden="1">Sheet1!$F$34</definedName>
    <definedName name="QB_ROW_103340" localSheetId="0" hidden="1">Sheet1!$E$35</definedName>
    <definedName name="QB_ROW_107240" localSheetId="0" hidden="1">Sheet1!$E$10</definedName>
    <definedName name="QB_ROW_108240" localSheetId="0" hidden="1">Sheet1!$E$71</definedName>
    <definedName name="QB_ROW_109040" localSheetId="0" hidden="1">Sheet1!$E$45</definedName>
    <definedName name="QB_ROW_109250" localSheetId="0" hidden="1">Sheet1!$F$47</definedName>
    <definedName name="QB_ROW_109340" localSheetId="0" hidden="1">Sheet1!$E$48</definedName>
    <definedName name="QB_ROW_110240" localSheetId="0" hidden="1">Sheet1!$E$90</definedName>
    <definedName name="QB_ROW_111240" localSheetId="0" hidden="1">Sheet1!$E$91</definedName>
    <definedName name="QB_ROW_113040" localSheetId="0" hidden="1">Sheet1!$E$94</definedName>
    <definedName name="QB_ROW_113250" localSheetId="0" hidden="1">Sheet1!$F$96</definedName>
    <definedName name="QB_ROW_113340" localSheetId="0" hidden="1">Sheet1!$E$97</definedName>
    <definedName name="QB_ROW_115240" localSheetId="0" hidden="1">Sheet1!$E$98</definedName>
    <definedName name="QB_ROW_116240" localSheetId="0" hidden="1">Sheet1!$E$147</definedName>
    <definedName name="QB_ROW_120030" localSheetId="0" hidden="1">Sheet1!$D$197</definedName>
    <definedName name="QB_ROW_120330" localSheetId="0" hidden="1">Sheet1!$D$200</definedName>
    <definedName name="QB_ROW_125040" localSheetId="0" hidden="1">Sheet1!$E$184</definedName>
    <definedName name="QB_ROW_125250" localSheetId="0" hidden="1">Sheet1!$F$186</definedName>
    <definedName name="QB_ROW_125340" localSheetId="0" hidden="1">Sheet1!$E$187</definedName>
    <definedName name="QB_ROW_127240" localSheetId="0" hidden="1">Sheet1!$E$145</definedName>
    <definedName name="QB_ROW_129040" localSheetId="0" hidden="1">Sheet1!$E$179</definedName>
    <definedName name="QB_ROW_129340" localSheetId="0" hidden="1">Sheet1!$E$183</definedName>
    <definedName name="QB_ROW_130040" localSheetId="0" hidden="1">Sheet1!$E$192</definedName>
    <definedName name="QB_ROW_130340" localSheetId="0" hidden="1">Sheet1!$E$195</definedName>
    <definedName name="QB_ROW_131250" localSheetId="0" hidden="1">Sheet1!$F$193</definedName>
    <definedName name="QB_ROW_132250" localSheetId="0" hidden="1">Sheet1!$F$194</definedName>
    <definedName name="QB_ROW_133240" localSheetId="0" hidden="1">Sheet1!$E$153</definedName>
    <definedName name="QB_ROW_134040" localSheetId="0" hidden="1">Sheet1!$E$149</definedName>
    <definedName name="QB_ROW_134250" localSheetId="0" hidden="1">Sheet1!$F$151</definedName>
    <definedName name="QB_ROW_134340" localSheetId="0" hidden="1">Sheet1!$E$152</definedName>
    <definedName name="QB_ROW_135240" localSheetId="0" hidden="1">Sheet1!$E$176</definedName>
    <definedName name="QB_ROW_136250" localSheetId="0" hidden="1">Sheet1!$F$156</definedName>
    <definedName name="QB_ROW_137040" localSheetId="0" hidden="1">Sheet1!$E$155</definedName>
    <definedName name="QB_ROW_137250" localSheetId="0" hidden="1">Sheet1!$F$158</definedName>
    <definedName name="QB_ROW_137340" localSheetId="0" hidden="1">Sheet1!$E$159</definedName>
    <definedName name="QB_ROW_138250" localSheetId="0" hidden="1">Sheet1!$F$157</definedName>
    <definedName name="QB_ROW_139240" localSheetId="0" hidden="1">Sheet1!$E$177</definedName>
    <definedName name="QB_ROW_140040" localSheetId="0" hidden="1">Sheet1!$E$140</definedName>
    <definedName name="QB_ROW_140250" localSheetId="0" hidden="1">Sheet1!$F$142</definedName>
    <definedName name="QB_ROW_140340" localSheetId="0" hidden="1">Sheet1!$E$143</definedName>
    <definedName name="QB_ROW_141240" localSheetId="0" hidden="1">Sheet1!$E$146</definedName>
    <definedName name="QB_ROW_142240" localSheetId="0" hidden="1">Sheet1!$E$144</definedName>
    <definedName name="QB_ROW_144240" localSheetId="0" hidden="1">Sheet1!$E$154</definedName>
    <definedName name="QB_ROW_145340" localSheetId="0" hidden="1">Sheet1!$E$188</definedName>
    <definedName name="QB_ROW_149250" localSheetId="0" hidden="1">Sheet1!$F$163</definedName>
    <definedName name="QB_ROW_150240" localSheetId="0" hidden="1">Sheet1!$E$178</definedName>
    <definedName name="QB_ROW_151040" localSheetId="0" hidden="1">Sheet1!$E$160</definedName>
    <definedName name="QB_ROW_151250" localSheetId="0" hidden="1">Sheet1!$F$173</definedName>
    <definedName name="QB_ROW_151340" localSheetId="0" hidden="1">Sheet1!$E$174</definedName>
    <definedName name="QB_ROW_152050" localSheetId="0" hidden="1">Sheet1!$F$164</definedName>
    <definedName name="QB_ROW_152260" localSheetId="0" hidden="1">Sheet1!$G$169</definedName>
    <definedName name="QB_ROW_152350" localSheetId="0" hidden="1">Sheet1!$F$170</definedName>
    <definedName name="QB_ROW_153250" localSheetId="0" hidden="1">Sheet1!$F$172</definedName>
    <definedName name="QB_ROW_157040" localSheetId="0" hidden="1">Sheet1!$E$12</definedName>
    <definedName name="QB_ROW_157340" localSheetId="0" hidden="1">Sheet1!$E$14</definedName>
    <definedName name="QB_ROW_178240" localSheetId="0" hidden="1">Sheet1!$E$39</definedName>
    <definedName name="QB_ROW_179240" localSheetId="0" hidden="1">Sheet1!$E$19</definedName>
    <definedName name="QB_ROW_180240" localSheetId="0" hidden="1">Sheet1!$E$38</definedName>
    <definedName name="QB_ROW_181240" localSheetId="0" hidden="1">Sheet1!$E$99</definedName>
    <definedName name="QB_ROW_182240" localSheetId="0" hidden="1">Sheet1!$E$175</definedName>
    <definedName name="QB_ROW_18301" localSheetId="0" hidden="1">Sheet1!$A$207</definedName>
    <definedName name="QB_ROW_187240" localSheetId="0" hidden="1">Sheet1!$E$80</definedName>
    <definedName name="QB_ROW_19011" localSheetId="0" hidden="1">Sheet1!$B$3</definedName>
    <definedName name="QB_ROW_190240" localSheetId="0" hidden="1">Sheet1!$E$52</definedName>
    <definedName name="QB_ROW_19311" localSheetId="0" hidden="1">Sheet1!$B$206</definedName>
    <definedName name="QB_ROW_193240" localSheetId="0" hidden="1">Sheet1!$E$61</definedName>
    <definedName name="QB_ROW_194040" localSheetId="0" hidden="1">Sheet1!$E$62</definedName>
    <definedName name="QB_ROW_194250" localSheetId="0" hidden="1">Sheet1!$F$65</definedName>
    <definedName name="QB_ROW_194340" localSheetId="0" hidden="1">Sheet1!$E$66</definedName>
    <definedName name="QB_ROW_199240" localSheetId="0" hidden="1">Sheet1!$E$131</definedName>
    <definedName name="QB_ROW_20021" localSheetId="0" hidden="1">Sheet1!$C$4</definedName>
    <definedName name="QB_ROW_200240" localSheetId="0" hidden="1">Sheet1!$E$104</definedName>
    <definedName name="QB_ROW_20321" localSheetId="0" hidden="1">Sheet1!$C$86</definedName>
    <definedName name="QB_ROW_205240" localSheetId="0" hidden="1">Sheet1!$E$124</definedName>
    <definedName name="QB_ROW_206240" localSheetId="0" hidden="1">Sheet1!$E$111</definedName>
    <definedName name="QB_ROW_207240" localSheetId="0" hidden="1">Sheet1!$E$108</definedName>
    <definedName name="QB_ROW_208240" localSheetId="0" hidden="1">Sheet1!$E$113</definedName>
    <definedName name="QB_ROW_209240" localSheetId="0" hidden="1">Sheet1!$E$107</definedName>
    <definedName name="QB_ROW_21021" localSheetId="0" hidden="1">Sheet1!$C$87</definedName>
    <definedName name="QB_ROW_210240" localSheetId="0" hidden="1">Sheet1!$E$119</definedName>
    <definedName name="QB_ROW_211240" localSheetId="0" hidden="1">Sheet1!$E$118</definedName>
    <definedName name="QB_ROW_212240" localSheetId="0" hidden="1">Sheet1!$E$120</definedName>
    <definedName name="QB_ROW_21321" localSheetId="0" hidden="1">Sheet1!$C$205</definedName>
    <definedName name="QB_ROW_213240" localSheetId="0" hidden="1">Sheet1!$E$123</definedName>
    <definedName name="QB_ROW_214240" localSheetId="0" hidden="1">Sheet1!$E$126</definedName>
    <definedName name="QB_ROW_215240" localSheetId="0" hidden="1">Sheet1!$E$109</definedName>
    <definedName name="QB_ROW_216240" localSheetId="0" hidden="1">Sheet1!$E$121</definedName>
    <definedName name="QB_ROW_217240" localSheetId="0" hidden="1">Sheet1!$E$122</definedName>
    <definedName name="QB_ROW_219240" localSheetId="0" hidden="1">Sheet1!$E$129</definedName>
    <definedName name="QB_ROW_220240" localSheetId="0" hidden="1">Sheet1!$E$130</definedName>
    <definedName name="QB_ROW_224240" localSheetId="0" hidden="1">Sheet1!$E$105</definedName>
    <definedName name="QB_ROW_225040" localSheetId="0" hidden="1">Sheet1!$E$114</definedName>
    <definedName name="QB_ROW_225250" localSheetId="0" hidden="1">Sheet1!$F$116</definedName>
    <definedName name="QB_ROW_225340" localSheetId="0" hidden="1">Sheet1!$E$117</definedName>
    <definedName name="QB_ROW_227240" localSheetId="0" hidden="1">Sheet1!$E$110</definedName>
    <definedName name="QB_ROW_228240" localSheetId="0" hidden="1">Sheet1!$E$127</definedName>
    <definedName name="QB_ROW_232240" localSheetId="0" hidden="1">Sheet1!$E$198</definedName>
    <definedName name="QB_ROW_234240" localSheetId="0" hidden="1">Sheet1!$E$128</definedName>
    <definedName name="QB_ROW_235240" localSheetId="0" hidden="1">Sheet1!$E$106</definedName>
    <definedName name="QB_ROW_266240" localSheetId="0" hidden="1">Sheet1!$E$40</definedName>
    <definedName name="QB_ROW_269240" localSheetId="0" hidden="1">Sheet1!$E$79</definedName>
    <definedName name="QB_ROW_319240" localSheetId="0" hidden="1">Sheet1!$E$59</definedName>
    <definedName name="QB_ROW_342240" localSheetId="0" hidden="1">Sheet1!$E$202</definedName>
    <definedName name="QB_ROW_366030" localSheetId="0" hidden="1">Sheet1!$D$51</definedName>
    <definedName name="QB_ROW_366330" localSheetId="0" hidden="1">Sheet1!$D$69</definedName>
    <definedName name="QB_ROW_367030" localSheetId="0" hidden="1">Sheet1!$D$6</definedName>
    <definedName name="QB_ROW_367330" localSheetId="0" hidden="1">Sheet1!$D$15</definedName>
    <definedName name="QB_ROW_368030" localSheetId="0" hidden="1">Sheet1!$D$17</definedName>
    <definedName name="QB_ROW_368330" localSheetId="0" hidden="1">Sheet1!$D$26</definedName>
    <definedName name="QB_ROW_370030" localSheetId="0" hidden="1">Sheet1!$D$27</definedName>
    <definedName name="QB_ROW_370330" localSheetId="0" hidden="1">Sheet1!$D$36</definedName>
    <definedName name="QB_ROW_371030" localSheetId="0" hidden="1">Sheet1!$D$37</definedName>
    <definedName name="QB_ROW_371330" localSheetId="0" hidden="1">Sheet1!$D$42</definedName>
    <definedName name="QB_ROW_372030" localSheetId="0" hidden="1">Sheet1!$D$43</definedName>
    <definedName name="QB_ROW_372330" localSheetId="0" hidden="1">Sheet1!$D$50</definedName>
    <definedName name="QB_ROW_373030" localSheetId="0" hidden="1">Sheet1!$D$89</definedName>
    <definedName name="QB_ROW_373330" localSheetId="0" hidden="1">Sheet1!$D$92</definedName>
    <definedName name="QB_ROW_374030" localSheetId="0" hidden="1">Sheet1!$D$93</definedName>
    <definedName name="QB_ROW_374330" localSheetId="0" hidden="1">Sheet1!$D$101</definedName>
    <definedName name="QB_ROW_376030" localSheetId="0" hidden="1">Sheet1!$D$103</definedName>
    <definedName name="QB_ROW_376330" localSheetId="0" hidden="1">Sheet1!$D$138</definedName>
    <definedName name="QB_ROW_377030" localSheetId="0" hidden="1">Sheet1!$D$139</definedName>
    <definedName name="QB_ROW_377330" localSheetId="0" hidden="1">Sheet1!$D$196</definedName>
    <definedName name="QB_ROW_378030" localSheetId="0" hidden="1">Sheet1!$D$82</definedName>
    <definedName name="QB_ROW_378240" localSheetId="0" hidden="1">Sheet1!$E$84</definedName>
    <definedName name="QB_ROW_378330" localSheetId="0" hidden="1">Sheet1!$D$85</definedName>
    <definedName name="QB_ROW_396240" localSheetId="0" hidden="1">Sheet1!$E$83</definedName>
    <definedName name="QB_ROW_398030" localSheetId="0" hidden="1">Sheet1!$D$201</definedName>
    <definedName name="QB_ROW_398330" localSheetId="0" hidden="1">Sheet1!$D$204</definedName>
    <definedName name="QB_ROW_404240" localSheetId="0" hidden="1">Sheet1!$E$203</definedName>
    <definedName name="QB_ROW_444240" localSheetId="0" hidden="1">Sheet1!$E$73</definedName>
    <definedName name="QB_ROW_445240" localSheetId="0" hidden="1">Sheet1!$E$189</definedName>
    <definedName name="QB_ROW_446240" localSheetId="0" hidden="1">Sheet1!$E$190</definedName>
    <definedName name="QB_ROW_448240" localSheetId="0" hidden="1">Sheet1!$E$191</definedName>
    <definedName name="QB_ROW_450340" localSheetId="0" hidden="1">Sheet1!$E$67</definedName>
    <definedName name="QB_ROW_451240" localSheetId="0" hidden="1">Sheet1!$E$132</definedName>
    <definedName name="QB_ROW_452240" localSheetId="0" hidden="1">Sheet1!$E$133</definedName>
    <definedName name="QB_ROW_453240" localSheetId="0" hidden="1">Sheet1!$E$134</definedName>
    <definedName name="QB_ROW_486230" localSheetId="0" hidden="1">Sheet1!$D$88</definedName>
    <definedName name="QB_ROW_487240" localSheetId="0" hidden="1">Sheet1!$E$23</definedName>
    <definedName name="QB_ROW_506040" localSheetId="0" hidden="1">Sheet1!$E$75</definedName>
    <definedName name="QB_ROW_506340" localSheetId="0" hidden="1">Sheet1!$E$77</definedName>
    <definedName name="QB_ROW_507240" localSheetId="0" hidden="1">Sheet1!$E$78</definedName>
    <definedName name="QB_ROW_509350" localSheetId="0" hidden="1">Sheet1!$F$171</definedName>
    <definedName name="QB_ROW_510240" localSheetId="0" hidden="1">Sheet1!$E$199</definedName>
    <definedName name="QB_ROW_515250" localSheetId="0" hidden="1">Sheet1!$F$46</definedName>
    <definedName name="QB_ROW_516260" localSheetId="0" hidden="1">Sheet1!$G$166</definedName>
    <definedName name="QB_ROW_517260" localSheetId="0" hidden="1">Sheet1!$G$167</definedName>
    <definedName name="QB_ROW_519250" localSheetId="0" hidden="1">Sheet1!$F$13</definedName>
    <definedName name="QB_ROW_525250" localSheetId="0" hidden="1">Sheet1!$F$115</definedName>
    <definedName name="QB_ROW_526240" localSheetId="0" hidden="1">Sheet1!$E$72</definedName>
    <definedName name="QB_ROW_555250" localSheetId="0" hidden="1">Sheet1!$F$161</definedName>
    <definedName name="QB_ROW_557250" localSheetId="0" hidden="1">Sheet1!$F$162</definedName>
    <definedName name="QB_ROW_558260" localSheetId="0" hidden="1">Sheet1!$G$165</definedName>
    <definedName name="QB_ROW_560260" localSheetId="0" hidden="1">Sheet1!$G$168</definedName>
    <definedName name="QB_ROW_567250" localSheetId="0" hidden="1">Sheet1!$F$33</definedName>
    <definedName name="QB_ROW_568250" localSheetId="0" hidden="1">Sheet1!$F$150</definedName>
    <definedName name="QB_ROW_569240" localSheetId="0" hidden="1">Sheet1!$E$74</definedName>
    <definedName name="QB_ROW_573250" localSheetId="0" hidden="1">Sheet1!$F$76</definedName>
    <definedName name="QB_ROW_576240" localSheetId="0" hidden="1">Sheet1!$E$68</definedName>
    <definedName name="QB_ROW_579240" localSheetId="0" hidden="1">Sheet1!$E$100</definedName>
    <definedName name="QB_ROW_581250" localSheetId="0" hidden="1">Sheet1!$F$141</definedName>
    <definedName name="QB_ROW_583240" localSheetId="0" hidden="1">Sheet1!$E$44</definedName>
    <definedName name="QB_ROW_586240" localSheetId="0" hidden="1">Sheet1!$E$148</definedName>
    <definedName name="QB_ROW_597240" localSheetId="0" hidden="1">Sheet1!$E$135</definedName>
    <definedName name="QB_ROW_598240" localSheetId="0" hidden="1">Sheet1!$E$136</definedName>
    <definedName name="QB_ROW_599240" localSheetId="0" hidden="1">Sheet1!$E$137</definedName>
    <definedName name="QB_ROW_604030" localSheetId="0" hidden="1">Sheet1!$D$70</definedName>
    <definedName name="QB_ROW_604330" localSheetId="0" hidden="1">Sheet1!$D$81</definedName>
    <definedName name="QB_ROW_630230" localSheetId="0" hidden="1">Sheet1!$D$5</definedName>
    <definedName name="QB_ROW_631240" localSheetId="0" hidden="1">Sheet1!$E$8</definedName>
    <definedName name="QB_ROW_645240" localSheetId="0" hidden="1">Sheet1!$E$112</definedName>
    <definedName name="QB_ROW_647250" localSheetId="0" hidden="1">Sheet1!$F$185</definedName>
    <definedName name="QB_ROW_649250" localSheetId="0" hidden="1">Sheet1!$F$95</definedName>
    <definedName name="QB_ROW_655230" localSheetId="0" hidden="1">Sheet1!$D$102</definedName>
    <definedName name="QB_ROW_656250" localSheetId="0" hidden="1">Sheet1!$F$180</definedName>
    <definedName name="QB_ROW_657250" localSheetId="0" hidden="1">Sheet1!$F$181</definedName>
    <definedName name="QB_ROW_658250" localSheetId="0" hidden="1">Sheet1!$F$182</definedName>
    <definedName name="QB_ROW_659240" localSheetId="0" hidden="1">Sheet1!$E$53</definedName>
    <definedName name="QB_ROW_660040" localSheetId="0" hidden="1">Sheet1!$E$54</definedName>
    <definedName name="QB_ROW_660250" localSheetId="0" hidden="1">Sheet1!$F$56</definedName>
    <definedName name="QB_ROW_660340" localSheetId="0" hidden="1">Sheet1!$E$57</definedName>
    <definedName name="QB_ROW_662250" localSheetId="0" hidden="1">Sheet1!$F$63</definedName>
    <definedName name="QB_ROW_666240" localSheetId="0" hidden="1">Sheet1!$E$49</definedName>
    <definedName name="QB_ROW_674240" localSheetId="0" hidden="1">Sheet1!$E$11</definedName>
    <definedName name="QB_ROW_680250" localSheetId="0" hidden="1">Sheet1!$F$64</definedName>
    <definedName name="QB_ROW_682250" localSheetId="0" hidden="1">Sheet1!$F$29</definedName>
    <definedName name="QB_ROW_683250" localSheetId="0" hidden="1">Sheet1!$F$30</definedName>
    <definedName name="QB_ROW_687240" localSheetId="0" hidden="1">Sheet1!$E$58</definedName>
    <definedName name="QB_ROW_705240" localSheetId="0" hidden="1">Sheet1!$E$41</definedName>
    <definedName name="QB_ROW_706240" localSheetId="0" hidden="1">Sheet1!$E$60</definedName>
    <definedName name="QB_ROW_712240" localSheetId="0" hidden="1">Sheet1!$E$125</definedName>
    <definedName name="QB_ROW_721230" localSheetId="0" hidden="1">Sheet1!$D$16</definedName>
    <definedName name="QB_ROW_723250" localSheetId="0" hidden="1">Sheet1!$F$55</definedName>
    <definedName name="QB_ROW_86240" localSheetId="0" hidden="1">Sheet1!$E$7</definedName>
    <definedName name="QB_ROW_88240" localSheetId="0" hidden="1">Sheet1!$E$9</definedName>
    <definedName name="QB_ROW_89240" localSheetId="0" hidden="1">Sheet1!$E$21</definedName>
    <definedName name="QB_ROW_91240" localSheetId="0" hidden="1">Sheet1!$E$22</definedName>
    <definedName name="QB_ROW_92240" localSheetId="0" hidden="1">Sheet1!$E$18</definedName>
    <definedName name="QB_ROW_94240" localSheetId="0" hidden="1">Sheet1!$E$20</definedName>
    <definedName name="QB_ROW_95240" localSheetId="0" hidden="1">Sheet1!$E$24</definedName>
    <definedName name="QB_ROW_96240" localSheetId="0" hidden="1">Sheet1!$E$25</definedName>
    <definedName name="QB_ROW_98040" localSheetId="0" hidden="1">Sheet1!$E$28</definedName>
    <definedName name="QB_ROW_98340" localSheetId="0" hidden="1">Sheet1!$E$31</definedName>
    <definedName name="QBCANSUPPORTUPDATE" localSheetId="0">TRUE</definedName>
    <definedName name="QBCOMPANYFILENAME" localSheetId="0">"C:\Users\jipwf\Documents\QuickBooks Data\FFGC QB Final.QBW"</definedName>
    <definedName name="QBENDDATE" localSheetId="0">20210731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"a12013c0dc104d15847812cbd95c2276"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20210601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7" i="1" l="1"/>
  <c r="L207" i="1"/>
  <c r="J207" i="1"/>
  <c r="H207" i="1"/>
  <c r="N206" i="1"/>
  <c r="L206" i="1"/>
  <c r="J206" i="1"/>
  <c r="H206" i="1"/>
  <c r="N205" i="1"/>
  <c r="L205" i="1"/>
  <c r="J205" i="1"/>
  <c r="H205" i="1"/>
  <c r="H204" i="1"/>
  <c r="H200" i="1"/>
  <c r="N196" i="1"/>
  <c r="L196" i="1"/>
  <c r="J196" i="1"/>
  <c r="H196" i="1"/>
  <c r="N195" i="1"/>
  <c r="L195" i="1"/>
  <c r="J195" i="1"/>
  <c r="H195" i="1"/>
  <c r="N194" i="1"/>
  <c r="L194" i="1"/>
  <c r="N193" i="1"/>
  <c r="L193" i="1"/>
  <c r="N191" i="1"/>
  <c r="L191" i="1"/>
  <c r="N190" i="1"/>
  <c r="L190" i="1"/>
  <c r="N189" i="1"/>
  <c r="L189" i="1"/>
  <c r="N188" i="1"/>
  <c r="L188" i="1"/>
  <c r="N187" i="1"/>
  <c r="L187" i="1"/>
  <c r="J187" i="1"/>
  <c r="H187" i="1"/>
  <c r="N186" i="1"/>
  <c r="L186" i="1"/>
  <c r="N185" i="1"/>
  <c r="L185" i="1"/>
  <c r="N183" i="1"/>
  <c r="L183" i="1"/>
  <c r="J183" i="1"/>
  <c r="H183" i="1"/>
  <c r="N182" i="1"/>
  <c r="L182" i="1"/>
  <c r="N181" i="1"/>
  <c r="L181" i="1"/>
  <c r="N180" i="1"/>
  <c r="L180" i="1"/>
  <c r="N178" i="1"/>
  <c r="L178" i="1"/>
  <c r="N177" i="1"/>
  <c r="L177" i="1"/>
  <c r="N176" i="1"/>
  <c r="L176" i="1"/>
  <c r="N175" i="1"/>
  <c r="L175" i="1"/>
  <c r="N174" i="1"/>
  <c r="L174" i="1"/>
  <c r="J174" i="1"/>
  <c r="H174" i="1"/>
  <c r="N173" i="1"/>
  <c r="L173" i="1"/>
  <c r="N172" i="1"/>
  <c r="L172" i="1"/>
  <c r="N171" i="1"/>
  <c r="L171" i="1"/>
  <c r="N170" i="1"/>
  <c r="L170" i="1"/>
  <c r="J170" i="1"/>
  <c r="H170" i="1"/>
  <c r="N169" i="1"/>
  <c r="L169" i="1"/>
  <c r="N168" i="1"/>
  <c r="L168" i="1"/>
  <c r="N167" i="1"/>
  <c r="L167" i="1"/>
  <c r="N166" i="1"/>
  <c r="L166" i="1"/>
  <c r="N165" i="1"/>
  <c r="L165" i="1"/>
  <c r="N163" i="1"/>
  <c r="L163" i="1"/>
  <c r="N162" i="1"/>
  <c r="L162" i="1"/>
  <c r="N161" i="1"/>
  <c r="L161" i="1"/>
  <c r="N159" i="1"/>
  <c r="L159" i="1"/>
  <c r="J159" i="1"/>
  <c r="H159" i="1"/>
  <c r="N158" i="1"/>
  <c r="L158" i="1"/>
  <c r="N157" i="1"/>
  <c r="L157" i="1"/>
  <c r="N156" i="1"/>
  <c r="L156" i="1"/>
  <c r="N154" i="1"/>
  <c r="L154" i="1"/>
  <c r="N153" i="1"/>
  <c r="L153" i="1"/>
  <c r="N152" i="1"/>
  <c r="L152" i="1"/>
  <c r="J152" i="1"/>
  <c r="H152" i="1"/>
  <c r="N151" i="1"/>
  <c r="L151" i="1"/>
  <c r="N150" i="1"/>
  <c r="L150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J143" i="1"/>
  <c r="H143" i="1"/>
  <c r="N142" i="1"/>
  <c r="L142" i="1"/>
  <c r="N141" i="1"/>
  <c r="L141" i="1"/>
  <c r="N138" i="1"/>
  <c r="L138" i="1"/>
  <c r="J138" i="1"/>
  <c r="H138" i="1"/>
  <c r="N137" i="1"/>
  <c r="L137" i="1"/>
  <c r="N136" i="1"/>
  <c r="L136" i="1"/>
  <c r="N135" i="1"/>
  <c r="L135" i="1"/>
  <c r="N133" i="1"/>
  <c r="L133" i="1"/>
  <c r="N132" i="1"/>
  <c r="L132" i="1"/>
  <c r="N130" i="1"/>
  <c r="L130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18" i="1"/>
  <c r="L118" i="1"/>
  <c r="N117" i="1"/>
  <c r="L117" i="1"/>
  <c r="J117" i="1"/>
  <c r="H117" i="1"/>
  <c r="N116" i="1"/>
  <c r="L116" i="1"/>
  <c r="N115" i="1"/>
  <c r="L115" i="1"/>
  <c r="N113" i="1"/>
  <c r="L113" i="1"/>
  <c r="N111" i="1"/>
  <c r="L111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2" i="1"/>
  <c r="L102" i="1"/>
  <c r="N101" i="1"/>
  <c r="L101" i="1"/>
  <c r="J101" i="1"/>
  <c r="H101" i="1"/>
  <c r="N100" i="1"/>
  <c r="L100" i="1"/>
  <c r="N99" i="1"/>
  <c r="L99" i="1"/>
  <c r="N98" i="1"/>
  <c r="L98" i="1"/>
  <c r="N97" i="1"/>
  <c r="L97" i="1"/>
  <c r="J97" i="1"/>
  <c r="H97" i="1"/>
  <c r="N96" i="1"/>
  <c r="L96" i="1"/>
  <c r="N95" i="1"/>
  <c r="L95" i="1"/>
  <c r="N92" i="1"/>
  <c r="L92" i="1"/>
  <c r="J92" i="1"/>
  <c r="H92" i="1"/>
  <c r="N91" i="1"/>
  <c r="L91" i="1"/>
  <c r="N90" i="1"/>
  <c r="L90" i="1"/>
  <c r="N86" i="1"/>
  <c r="L86" i="1"/>
  <c r="J86" i="1"/>
  <c r="H86" i="1"/>
  <c r="H85" i="1"/>
  <c r="N81" i="1"/>
  <c r="L81" i="1"/>
  <c r="J81" i="1"/>
  <c r="H81" i="1"/>
  <c r="N77" i="1"/>
  <c r="L77" i="1"/>
  <c r="J77" i="1"/>
  <c r="H77" i="1"/>
  <c r="N76" i="1"/>
  <c r="L76" i="1"/>
  <c r="N73" i="1"/>
  <c r="L73" i="1"/>
  <c r="N72" i="1"/>
  <c r="L72" i="1"/>
  <c r="N71" i="1"/>
  <c r="L71" i="1"/>
  <c r="N69" i="1"/>
  <c r="L69" i="1"/>
  <c r="J69" i="1"/>
  <c r="H69" i="1"/>
  <c r="N68" i="1"/>
  <c r="L68" i="1"/>
  <c r="N67" i="1"/>
  <c r="L67" i="1"/>
  <c r="N66" i="1"/>
  <c r="L66" i="1"/>
  <c r="J66" i="1"/>
  <c r="H66" i="1"/>
  <c r="N65" i="1"/>
  <c r="L65" i="1"/>
  <c r="N61" i="1"/>
  <c r="L61" i="1"/>
  <c r="N59" i="1"/>
  <c r="L59" i="1"/>
  <c r="N58" i="1"/>
  <c r="L58" i="1"/>
  <c r="N57" i="1"/>
  <c r="L57" i="1"/>
  <c r="J57" i="1"/>
  <c r="H57" i="1"/>
  <c r="N56" i="1"/>
  <c r="L56" i="1"/>
  <c r="N53" i="1"/>
  <c r="L53" i="1"/>
  <c r="N52" i="1"/>
  <c r="L52" i="1"/>
  <c r="N50" i="1"/>
  <c r="L50" i="1"/>
  <c r="J50" i="1"/>
  <c r="H50" i="1"/>
  <c r="N48" i="1"/>
  <c r="L48" i="1"/>
  <c r="J48" i="1"/>
  <c r="H48" i="1"/>
  <c r="N47" i="1"/>
  <c r="L47" i="1"/>
  <c r="N44" i="1"/>
  <c r="L44" i="1"/>
  <c r="N42" i="1"/>
  <c r="L42" i="1"/>
  <c r="J42" i="1"/>
  <c r="H42" i="1"/>
  <c r="N40" i="1"/>
  <c r="L40" i="1"/>
  <c r="N38" i="1"/>
  <c r="L38" i="1"/>
  <c r="N36" i="1"/>
  <c r="L36" i="1"/>
  <c r="J36" i="1"/>
  <c r="H36" i="1"/>
  <c r="N35" i="1"/>
  <c r="L35" i="1"/>
  <c r="J35" i="1"/>
  <c r="H35" i="1"/>
  <c r="N34" i="1"/>
  <c r="L34" i="1"/>
  <c r="H31" i="1"/>
  <c r="N26" i="1"/>
  <c r="L26" i="1"/>
  <c r="J26" i="1"/>
  <c r="H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5" i="1"/>
  <c r="L15" i="1"/>
  <c r="J15" i="1"/>
  <c r="H15" i="1"/>
  <c r="N14" i="1"/>
  <c r="L14" i="1"/>
  <c r="J14" i="1"/>
  <c r="H14" i="1"/>
  <c r="N13" i="1"/>
  <c r="L13" i="1"/>
  <c r="N10" i="1"/>
  <c r="L10" i="1"/>
  <c r="N9" i="1"/>
  <c r="L9" i="1"/>
  <c r="N8" i="1"/>
  <c r="L8" i="1"/>
  <c r="N7" i="1"/>
  <c r="L7" i="1"/>
</calcChain>
</file>

<file path=xl/sharedStrings.xml><?xml version="1.0" encoding="utf-8"?>
<sst xmlns="http://schemas.openxmlformats.org/spreadsheetml/2006/main" count="209" uniqueCount="209">
  <si>
    <t>Jun - Jul 21</t>
  </si>
  <si>
    <t>Budget</t>
  </si>
  <si>
    <t>$ Over Budget</t>
  </si>
  <si>
    <t>% of Budget</t>
  </si>
  <si>
    <t>Ordinary Income/Expense</t>
  </si>
  <si>
    <t>Income</t>
  </si>
  <si>
    <t>100 · 100th Anniversary celebration!</t>
  </si>
  <si>
    <t>6000 · GENERAL INCOME</t>
  </si>
  <si>
    <t>6001 · Dues - Members</t>
  </si>
  <si>
    <t>6001.1 · Dues - New Members</t>
  </si>
  <si>
    <t>6003 · Dues - Affiliate member</t>
  </si>
  <si>
    <t>6004 · FFGC  Life Memberships</t>
  </si>
  <si>
    <t>6005.1 · Undesignated Donations</t>
  </si>
  <si>
    <t>6008 · Headquarters Rental (H&amp;E)</t>
  </si>
  <si>
    <t>6008.2 · Taxable Rentals</t>
  </si>
  <si>
    <t>Total 6008 · Headquarters Rental (H&amp;E)</t>
  </si>
  <si>
    <t>Total 6000 · GENERAL INCOME</t>
  </si>
  <si>
    <t>6005.2 · Designated Donations</t>
  </si>
  <si>
    <t>6100 · PROGRAM SERVICES (FFGC)</t>
  </si>
  <si>
    <t>6101 · FFGC/UF Short Course</t>
  </si>
  <si>
    <t>6102 · F/S Schools and Symposiums</t>
  </si>
  <si>
    <t>6103 · Floral Design/Educ activities</t>
  </si>
  <si>
    <t>6105 · State Convention</t>
  </si>
  <si>
    <t>6106 · Tropical Short Course</t>
  </si>
  <si>
    <t>6108 · Short Course North</t>
  </si>
  <si>
    <t>6201 · TFG Subscriptions</t>
  </si>
  <si>
    <t>6202 · Fl Gardener Adv.Income</t>
  </si>
  <si>
    <t>Total 6100 · PROGRAM SERVICES (FFGC)</t>
  </si>
  <si>
    <t>6300 · SERVICE ITEMS (FFGC)</t>
  </si>
  <si>
    <t>6302 · Flower Arr Calendar</t>
  </si>
  <si>
    <t>6302.01 · 2021 Calendars</t>
  </si>
  <si>
    <t>6302.02 · 2021 Calendar Shipping</t>
  </si>
  <si>
    <t>Total 6302 · Flower Arr Calendar</t>
  </si>
  <si>
    <t>6308 · WAYS AND MEANS-SALES (FFGC)</t>
  </si>
  <si>
    <t>6308.1 · Square Inc</t>
  </si>
  <si>
    <t>6308 · WAYS AND MEANS-SALES (FFGC) - Other</t>
  </si>
  <si>
    <t>Total 6308 · WAYS AND MEANS-SALES (FFGC)</t>
  </si>
  <si>
    <t>Total 6300 · SERVICE ITEMS (FFGC)</t>
  </si>
  <si>
    <t>6400 · INVESTMENT INCOME</t>
  </si>
  <si>
    <t>6401 · Interest Earned - Gen Fd (FFGC)</t>
  </si>
  <si>
    <t>6407 · Int earned- Scholarship</t>
  </si>
  <si>
    <t>6410 · Int Earned H&amp;E</t>
  </si>
  <si>
    <t>6424 · Interest on Wekiva B&amp;M</t>
  </si>
  <si>
    <t>Total 6400 · INVESTMENT INCOME</t>
  </si>
  <si>
    <t>6500 · MISCELLANEOUS INCOME (FFGC)</t>
  </si>
  <si>
    <t>6308.3 · Credit Card Points</t>
  </si>
  <si>
    <t>6507 · Miscellaneous Revenue</t>
  </si>
  <si>
    <t>6507.1 · reimbursements</t>
  </si>
  <si>
    <t>6507 · Miscellaneous Revenue - Other</t>
  </si>
  <si>
    <t>Total 6507 · Miscellaneous Revenue</t>
  </si>
  <si>
    <t>6507.2 · Sales Tax Collection Allowance</t>
  </si>
  <si>
    <t>Total 6500 · MISCELLANEOUS INCOME (FFGC)</t>
  </si>
  <si>
    <t>6600 · WEKIVA INCOME</t>
  </si>
  <si>
    <t>6604 · Wekiva Critter Camp</t>
  </si>
  <si>
    <t>6605.2 · Campership Donations</t>
  </si>
  <si>
    <t>6605.3 · Undesignated Donations</t>
  </si>
  <si>
    <t>6605.31 · In Memory of Marion Hilliard</t>
  </si>
  <si>
    <t>6605.3 · Undesignated Donations - Other</t>
  </si>
  <si>
    <t>Total 6605.3 · Undesignated Donations</t>
  </si>
  <si>
    <t>6605.4 · Designated Donations</t>
  </si>
  <si>
    <t>6607 · Interest and Dividends</t>
  </si>
  <si>
    <t>6607.1 · Wekiva-Gain/Loss on Sale of Inv</t>
  </si>
  <si>
    <t>6609 · Wekiva Misc Income</t>
  </si>
  <si>
    <t>6610 · Wekiva Registrations</t>
  </si>
  <si>
    <t>6610.2 · GC Sponsored($250)</t>
  </si>
  <si>
    <t>6610.4 · Parent Paid Registrations</t>
  </si>
  <si>
    <t>6610 · Wekiva Registrations - Other</t>
  </si>
  <si>
    <t>Total 6610 · Wekiva Registrations</t>
  </si>
  <si>
    <t>6612 · Wekiva 9th Grade(LIT)</t>
  </si>
  <si>
    <t>6614 · Logo Sales</t>
  </si>
  <si>
    <t>Total 6600 · WEKIVA INCOME</t>
  </si>
  <si>
    <t>6700 · CONTRIBUTIONS</t>
  </si>
  <si>
    <t>6005 · Pillar of Pride</t>
  </si>
  <si>
    <t>6007.1 · bricks/garden path (H&amp;E)</t>
  </si>
  <si>
    <t>6009 · Hall of Fame Income (HQ)</t>
  </si>
  <si>
    <t>6307.10 · Coral Reef Restoration</t>
  </si>
  <si>
    <t>6307.2 · Color Our Garden (H&amp;E)</t>
  </si>
  <si>
    <t>6307.21 · Earth Stewardships H&amp;E)</t>
  </si>
  <si>
    <t>Total 6307.2 · Color Our Garden (H&amp;E)</t>
  </si>
  <si>
    <t>6307.3 · Penny Pines</t>
  </si>
  <si>
    <t>6504 · Scholarships</t>
  </si>
  <si>
    <t>6603 · Wekiva Contributions -B &amp; M</t>
  </si>
  <si>
    <t>Total 6700 · CONTRIBUTIONS</t>
  </si>
  <si>
    <t>7000 · SPECIAL CONTRIBUTIONS/PROJECTS</t>
  </si>
  <si>
    <t>7019 · SEEK Youth Envir. Conf.</t>
  </si>
  <si>
    <t>7000 · SPECIAL CONTRIBUTIONS/PROJECTS - Other</t>
  </si>
  <si>
    <t>Total 7000 · SPECIAL CONTRIBUTIONS/PROJECTS</t>
  </si>
  <si>
    <t>Total Income</t>
  </si>
  <si>
    <t>Expense</t>
  </si>
  <si>
    <t>66900 · Reconciliation Discrepancies</t>
  </si>
  <si>
    <t>8000 · GENERAL EXPENSES</t>
  </si>
  <si>
    <t>8001 · NGC Dues -Members</t>
  </si>
  <si>
    <t>8002 · NGC Dues Youth Gardeners</t>
  </si>
  <si>
    <t>Total 8000 · GENERAL EXPENSES</t>
  </si>
  <si>
    <t>8100 · PROGRAM SERVICES EXPENSES</t>
  </si>
  <si>
    <t>8101 · State Convention</t>
  </si>
  <si>
    <t>8101.2 · Convention Board Dinner</t>
  </si>
  <si>
    <t>8101 · State Convention - Other</t>
  </si>
  <si>
    <t>Total 8101 · State Convention</t>
  </si>
  <si>
    <t>8103 · NGC/DS Conventions</t>
  </si>
  <si>
    <t>8104 · FFGC Awards Preparation</t>
  </si>
  <si>
    <t>8106 · FDS/Educ Activities</t>
  </si>
  <si>
    <t>Total 8100 · PROGRAM SERVICES EXPENSES</t>
  </si>
  <si>
    <t>8202.1 · Florida Gardener Postage</t>
  </si>
  <si>
    <t>8600 · WEKIVA EXPENSE</t>
  </si>
  <si>
    <t>8601 · Wekiva-Administration</t>
  </si>
  <si>
    <t>8604 · Wekiva Bldg &amp; Maintenan</t>
  </si>
  <si>
    <t>8605 · Wekiva Camp Supplies</t>
  </si>
  <si>
    <t>8606 · Wekiva Canteen</t>
  </si>
  <si>
    <t>8607 · Wekiva Critter Camp</t>
  </si>
  <si>
    <t>8609 · Wekiva Clinic</t>
  </si>
  <si>
    <t>8610 · Wekiva Crafts</t>
  </si>
  <si>
    <t>8612 · Wekiva - Food</t>
  </si>
  <si>
    <t>8612.5 · Cleaning Supplies and Maint.</t>
  </si>
  <si>
    <t>8613 · Wekiva Insurance</t>
  </si>
  <si>
    <t>8614 · Wekiva Miscellaneous</t>
  </si>
  <si>
    <t>8614.1 · fingerprinting</t>
  </si>
  <si>
    <t>8614 · Wekiva Miscellaneous - Other</t>
  </si>
  <si>
    <t>Total 8614 · Wekiva Miscellaneous</t>
  </si>
  <si>
    <t>8616 · Wekiva Office Exp</t>
  </si>
  <si>
    <t>8619 · Wekiva Postage</t>
  </si>
  <si>
    <t>8620 · Wekiva Programs</t>
  </si>
  <si>
    <t>8622 · Wekiva 7th Gr Program</t>
  </si>
  <si>
    <t>8623 · Wekiva 8th Gr Program</t>
  </si>
  <si>
    <t>8624 · Wekiva 9th Gr Prog(LIT)</t>
  </si>
  <si>
    <t>8625 · Wekiva  Wages - Staff</t>
  </si>
  <si>
    <t>8627.1 · Wekiva Waterfront Expense</t>
  </si>
  <si>
    <t>8628 · Wekiva Telephone &amp; Internet</t>
  </si>
  <si>
    <t>8629 · WYC designated donation purchas</t>
  </si>
  <si>
    <t>8630 · Wekiva Park Fees</t>
  </si>
  <si>
    <t>8631 · Wekiva Nature</t>
  </si>
  <si>
    <t>8632 · Wekiva Transportation</t>
  </si>
  <si>
    <t>8636 · Wekiva - Bank Charges</t>
  </si>
  <si>
    <t>8638 · Wekiva Registration Expense</t>
  </si>
  <si>
    <t>8639 · Amer. Camp Assoc. ACA</t>
  </si>
  <si>
    <t>8640 · Kitchen Supplies</t>
  </si>
  <si>
    <t>8641 · Opening/Closing/set up camp</t>
  </si>
  <si>
    <t>8642 · Volunteers</t>
  </si>
  <si>
    <t>8643 · ENVIRONMENT/PHOTOGRAPHY</t>
  </si>
  <si>
    <t>Total 8600 · WEKIVA EXPENSE</t>
  </si>
  <si>
    <t>8900 · OPERATING EXPENSES</t>
  </si>
  <si>
    <t>8901 · BOD Meeting Hospitality</t>
  </si>
  <si>
    <t>8901.1 · Hospitality-Other(Awds/H&amp;E/Nom</t>
  </si>
  <si>
    <t>8901 · BOD Meeting Hospitality - Other</t>
  </si>
  <si>
    <t>Total 8901 · BOD Meeting Hospitality</t>
  </si>
  <si>
    <t>8902 · Bank Charges-General Fd</t>
  </si>
  <si>
    <t>8907 · District Mtg Tour Expenses</t>
  </si>
  <si>
    <t>8911 · Gifts/Memorials/Courtesies</t>
  </si>
  <si>
    <t>8915 · Floral Design Study</t>
  </si>
  <si>
    <t>8920 · Engraving/Bricks/Plaques</t>
  </si>
  <si>
    <t>8921 · Insurance</t>
  </si>
  <si>
    <t>8921.1 · Workers' Compensation</t>
  </si>
  <si>
    <t>8921 · Insurance - Other</t>
  </si>
  <si>
    <t>Total 8921 · Insurance</t>
  </si>
  <si>
    <t>8923 · Legal &amp; Accounting</t>
  </si>
  <si>
    <t>8927 · MISCELLANEOUS EXPENSES</t>
  </si>
  <si>
    <t>8929 · OFFICE SUPPLIES</t>
  </si>
  <si>
    <t>8943 · Postage</t>
  </si>
  <si>
    <t>8945 · Printing &amp; Stationery</t>
  </si>
  <si>
    <t>8929 · OFFICE SUPPLIES - Other</t>
  </si>
  <si>
    <t>Total 8929 · OFFICE SUPPLIES</t>
  </si>
  <si>
    <t>8933 · REPAIRS AND MAINTENANCE</t>
  </si>
  <si>
    <t>8933.1 · Pest Control - JC Ehrlich (H&amp;E)</t>
  </si>
  <si>
    <t>8933.3 · HVAC (H&amp;E)</t>
  </si>
  <si>
    <t>8953 · Repairs &amp; Maintenance - Bldg.</t>
  </si>
  <si>
    <t>8954 · Repairs &amp; Maintenance - Grounds</t>
  </si>
  <si>
    <t>8933.4 · Security Monitoring</t>
  </si>
  <si>
    <t>8954.1 · lawncare (Grandtopia (H&amp;E)</t>
  </si>
  <si>
    <t>8954.2 · irrigation( Poole/Fuller)(H&amp;E)</t>
  </si>
  <si>
    <t>8954.3 · Q F (lawn/shrub/pest)(H&amp;E)</t>
  </si>
  <si>
    <t>8954 · Repairs &amp; Maintenance - Grounds - Other</t>
  </si>
  <si>
    <t>Total 8954 · Repairs &amp; Maintenance - Grounds</t>
  </si>
  <si>
    <t>8957.2 · Color Our Garden (H&amp;E)</t>
  </si>
  <si>
    <t>8959 · Supplies - Janatorial</t>
  </si>
  <si>
    <t>8933 · REPAIRS AND MAINTENANCE - Other</t>
  </si>
  <si>
    <t>Total 8933 · REPAIRS AND MAINTENANCE</t>
  </si>
  <si>
    <t>8947 · Presidents Official Exp</t>
  </si>
  <si>
    <t>8964 · Licenses and taxes</t>
  </si>
  <si>
    <t>8965 · Telephone/ISP</t>
  </si>
  <si>
    <t>8966 · Utilities (H&amp;E)</t>
  </si>
  <si>
    <t>8969 · Vice-Presidents Exp</t>
  </si>
  <si>
    <t>8969.1 · First VP</t>
  </si>
  <si>
    <t>8969.2 · Second VP</t>
  </si>
  <si>
    <t>8969.3 · Third VP</t>
  </si>
  <si>
    <t>Total 8969 · Vice-Presidents Exp</t>
  </si>
  <si>
    <t>8971 · WAYS AND MEANS</t>
  </si>
  <si>
    <t>8951.1 · Credit Card Fees</t>
  </si>
  <si>
    <t>8971 · WAYS AND MEANS - Other</t>
  </si>
  <si>
    <t>Total 8971 · WAYS AND MEANS</t>
  </si>
  <si>
    <t>8973 · Web Site Hosting</t>
  </si>
  <si>
    <t>8974 · Donor NGC &amp; DS Awards</t>
  </si>
  <si>
    <t>8975 · NGC &amp; DS Award Preparation</t>
  </si>
  <si>
    <t>8977 · FFGC Promotion</t>
  </si>
  <si>
    <t>9100 · SALARIES</t>
  </si>
  <si>
    <t>8909 · Payroll</t>
  </si>
  <si>
    <t>8963 · Payroll Taxes</t>
  </si>
  <si>
    <t>Total 9100 · SALARIES</t>
  </si>
  <si>
    <t>Total 8900 · OPERATING EXPENSES</t>
  </si>
  <si>
    <t>8957 · CONTRIBUTION EXPENSES</t>
  </si>
  <si>
    <t>8914 · FFGC Scholarships</t>
  </si>
  <si>
    <t>8957.3 · Penny Pines</t>
  </si>
  <si>
    <t>Total 8957 · CONTRIBUTION EXPENSES</t>
  </si>
  <si>
    <t>9000 · SPECIAL PROJECTS EXPENSES</t>
  </si>
  <si>
    <t>9004 · Convention Awards</t>
  </si>
  <si>
    <t>9019 · SEEK Youth</t>
  </si>
  <si>
    <t>Total 9000 · SPECIAL PROJECTS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</si>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</sst>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#%_);[Red]\(#,##0.0#%\)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0" xfId="0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Continuous"/>
    </xf>
    <xf numFmtId="0" fontId="0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0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0" fontId="2" fillId="0" borderId="0" xfId="0" applyNumberFormat="1" applyFont="1" applyBorder="1"/>
    <xf numFmtId="164" fontId="2" fillId="0" borderId="0" xfId="0" applyNumberFormat="1" applyFont="1" applyBorder="1"/>
    <xf numFmtId="40" fontId="2" fillId="0" borderId="4" xfId="0" applyNumberFormat="1" applyFont="1" applyBorder="1"/>
    <xf numFmtId="164" fontId="2" fillId="0" borderId="4" xfId="0" applyNumberFormat="1" applyFont="1" applyBorder="1"/>
    <xf numFmtId="40" fontId="2" fillId="0" borderId="3" xfId="0" applyNumberFormat="1" applyFont="1" applyBorder="1"/>
    <xf numFmtId="164" fontId="2" fillId="0" borderId="3" xfId="0" applyNumberFormat="1" applyFont="1" applyBorder="1"/>
    <xf numFmtId="40" fontId="2" fillId="0" borderId="5" xfId="0" applyNumberFormat="1" applyFont="1" applyBorder="1"/>
    <xf numFmtId="164" fontId="2" fillId="0" borderId="5" xfId="0" applyNumberFormat="1" applyFont="1" applyBorder="1"/>
    <xf numFmtId="40" fontId="1" fillId="0" borderId="6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208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sqref="A1:XFD1048576"/>
    </sheetView>
  </sheetViews>
  <sheetFormatPr defaultColWidth="9.109375" defaultRowHeight="14.4" x14ac:dyDescent="0.3"/>
  <cols>
    <col min="1" max="6" width="3" style="23" customWidth="1"/>
    <col min="7" max="7" width="39" style="23" customWidth="1"/>
    <col min="8" max="8" width="12" style="24" bestFit="1" customWidth="1"/>
    <col min="9" max="9" width="2.33203125" style="24" customWidth="1"/>
    <col min="10" max="10" width="12" style="24" bestFit="1" customWidth="1"/>
    <col min="11" max="11" width="2.33203125" style="24" customWidth="1"/>
    <col min="12" max="12" width="12.6640625" style="24" bestFit="1" customWidth="1"/>
    <col min="13" max="13" width="2.33203125" style="24" customWidth="1"/>
    <col min="14" max="14" width="12.33203125" style="24" bestFit="1" customWidth="1"/>
    <col min="15" max="16384" width="9.109375" style="4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2"/>
      <c r="I1" s="3"/>
      <c r="J1" s="2"/>
      <c r="K1" s="3"/>
      <c r="L1" s="2"/>
      <c r="M1" s="3"/>
      <c r="N1" s="2"/>
    </row>
    <row r="2" spans="1:14" s="8" customFormat="1" ht="16.5" thickTop="1" thickBot="1" x14ac:dyDescent="0.3">
      <c r="A2" s="5"/>
      <c r="B2" s="5"/>
      <c r="C2" s="5"/>
      <c r="D2" s="5"/>
      <c r="E2" s="5"/>
      <c r="F2" s="5"/>
      <c r="G2" s="5"/>
      <c r="H2" s="6" t="s">
        <v>0</v>
      </c>
      <c r="I2" s="7"/>
      <c r="J2" s="6" t="s">
        <v>1</v>
      </c>
      <c r="K2" s="7"/>
      <c r="L2" s="6" t="s">
        <v>2</v>
      </c>
      <c r="M2" s="7"/>
      <c r="N2" s="6" t="s">
        <v>3</v>
      </c>
    </row>
    <row r="3" spans="1:14" ht="15.75" thickTop="1" x14ac:dyDescent="0.25">
      <c r="A3" s="1"/>
      <c r="B3" s="1" t="s">
        <v>4</v>
      </c>
      <c r="C3" s="1"/>
      <c r="D3" s="1"/>
      <c r="E3" s="1"/>
      <c r="F3" s="1"/>
      <c r="G3" s="1"/>
      <c r="H3" s="9"/>
      <c r="I3" s="10"/>
      <c r="J3" s="9"/>
      <c r="K3" s="10"/>
      <c r="L3" s="9"/>
      <c r="M3" s="10"/>
      <c r="N3" s="11"/>
    </row>
    <row r="4" spans="1:14" ht="15" x14ac:dyDescent="0.25">
      <c r="A4" s="1"/>
      <c r="B4" s="1"/>
      <c r="C4" s="1" t="s">
        <v>5</v>
      </c>
      <c r="D4" s="1"/>
      <c r="E4" s="1"/>
      <c r="F4" s="1"/>
      <c r="G4" s="1"/>
      <c r="H4" s="9"/>
      <c r="I4" s="10"/>
      <c r="J4" s="9"/>
      <c r="K4" s="10"/>
      <c r="L4" s="9"/>
      <c r="M4" s="10"/>
      <c r="N4" s="11"/>
    </row>
    <row r="5" spans="1:14" x14ac:dyDescent="0.3">
      <c r="A5" s="1"/>
      <c r="B5" s="1"/>
      <c r="C5" s="1"/>
      <c r="D5" s="1" t="s">
        <v>6</v>
      </c>
      <c r="E5" s="1"/>
      <c r="F5" s="1"/>
      <c r="G5" s="1"/>
      <c r="H5" s="9">
        <v>1116.3800000000001</v>
      </c>
      <c r="I5" s="10"/>
      <c r="J5" s="9"/>
      <c r="K5" s="10"/>
      <c r="L5" s="9"/>
      <c r="M5" s="10"/>
      <c r="N5" s="11"/>
    </row>
    <row r="6" spans="1:14" x14ac:dyDescent="0.3">
      <c r="A6" s="1"/>
      <c r="B6" s="1"/>
      <c r="C6" s="1"/>
      <c r="D6" s="1" t="s">
        <v>7</v>
      </c>
      <c r="E6" s="1"/>
      <c r="F6" s="1"/>
      <c r="G6" s="1"/>
      <c r="H6" s="9"/>
      <c r="I6" s="10"/>
      <c r="J6" s="9"/>
      <c r="K6" s="10"/>
      <c r="L6" s="9"/>
      <c r="M6" s="10"/>
      <c r="N6" s="11"/>
    </row>
    <row r="7" spans="1:14" x14ac:dyDescent="0.3">
      <c r="A7" s="1"/>
      <c r="B7" s="1"/>
      <c r="C7" s="1"/>
      <c r="D7" s="1"/>
      <c r="E7" s="1" t="s">
        <v>8</v>
      </c>
      <c r="F7" s="1"/>
      <c r="G7" s="1"/>
      <c r="H7" s="9">
        <v>93843</v>
      </c>
      <c r="I7" s="10"/>
      <c r="J7" s="9">
        <v>111000</v>
      </c>
      <c r="K7" s="10"/>
      <c r="L7" s="9">
        <f>ROUND((H7-J7),5)</f>
        <v>-17157</v>
      </c>
      <c r="M7" s="10"/>
      <c r="N7" s="11">
        <f>ROUND(IF(J7=0, IF(H7=0, 0, 1), H7/J7),5)</f>
        <v>0.84543000000000001</v>
      </c>
    </row>
    <row r="8" spans="1:14" x14ac:dyDescent="0.3">
      <c r="A8" s="1"/>
      <c r="B8" s="1"/>
      <c r="C8" s="1"/>
      <c r="D8" s="1"/>
      <c r="E8" s="1" t="s">
        <v>9</v>
      </c>
      <c r="F8" s="1"/>
      <c r="G8" s="1"/>
      <c r="H8" s="9">
        <v>360</v>
      </c>
      <c r="I8" s="10"/>
      <c r="J8" s="9">
        <v>5000</v>
      </c>
      <c r="K8" s="10"/>
      <c r="L8" s="9">
        <f>ROUND((H8-J8),5)</f>
        <v>-4640</v>
      </c>
      <c r="M8" s="10"/>
      <c r="N8" s="11">
        <f>ROUND(IF(J8=0, IF(H8=0, 0, 1), H8/J8),5)</f>
        <v>7.1999999999999995E-2</v>
      </c>
    </row>
    <row r="9" spans="1:14" x14ac:dyDescent="0.3">
      <c r="A9" s="1"/>
      <c r="B9" s="1"/>
      <c r="C9" s="1"/>
      <c r="D9" s="1"/>
      <c r="E9" s="1" t="s">
        <v>10</v>
      </c>
      <c r="F9" s="1"/>
      <c r="G9" s="1"/>
      <c r="H9" s="9">
        <v>100</v>
      </c>
      <c r="I9" s="10"/>
      <c r="J9" s="9">
        <v>300</v>
      </c>
      <c r="K9" s="10"/>
      <c r="L9" s="9">
        <f>ROUND((H9-J9),5)</f>
        <v>-200</v>
      </c>
      <c r="M9" s="10"/>
      <c r="N9" s="11">
        <f>ROUND(IF(J9=0, IF(H9=0, 0, 1), H9/J9),5)</f>
        <v>0.33333000000000002</v>
      </c>
    </row>
    <row r="10" spans="1:14" x14ac:dyDescent="0.3">
      <c r="A10" s="1"/>
      <c r="B10" s="1"/>
      <c r="C10" s="1"/>
      <c r="D10" s="1"/>
      <c r="E10" s="1" t="s">
        <v>11</v>
      </c>
      <c r="F10" s="1"/>
      <c r="G10" s="1"/>
      <c r="H10" s="9">
        <v>0</v>
      </c>
      <c r="I10" s="10"/>
      <c r="J10" s="9">
        <v>3000</v>
      </c>
      <c r="K10" s="10"/>
      <c r="L10" s="9">
        <f>ROUND((H10-J10),5)</f>
        <v>-3000</v>
      </c>
      <c r="M10" s="10"/>
      <c r="N10" s="11">
        <f>ROUND(IF(J10=0, IF(H10=0, 0, 1), H10/J10),5)</f>
        <v>0</v>
      </c>
    </row>
    <row r="11" spans="1:14" x14ac:dyDescent="0.3">
      <c r="A11" s="1"/>
      <c r="B11" s="1"/>
      <c r="C11" s="1"/>
      <c r="D11" s="1"/>
      <c r="E11" s="1" t="s">
        <v>12</v>
      </c>
      <c r="F11" s="1"/>
      <c r="G11" s="1"/>
      <c r="H11" s="9">
        <v>328.5</v>
      </c>
      <c r="I11" s="10"/>
      <c r="J11" s="9"/>
      <c r="K11" s="10"/>
      <c r="L11" s="9"/>
      <c r="M11" s="10"/>
      <c r="N11" s="11"/>
    </row>
    <row r="12" spans="1:14" x14ac:dyDescent="0.3">
      <c r="A12" s="1"/>
      <c r="B12" s="1"/>
      <c r="C12" s="1"/>
      <c r="D12" s="1"/>
      <c r="E12" s="1" t="s">
        <v>13</v>
      </c>
      <c r="F12" s="1"/>
      <c r="G12" s="1"/>
      <c r="H12" s="9"/>
      <c r="I12" s="10"/>
      <c r="J12" s="9"/>
      <c r="K12" s="10"/>
      <c r="L12" s="9"/>
      <c r="M12" s="10"/>
      <c r="N12" s="11"/>
    </row>
    <row r="13" spans="1:14" ht="15" thickBot="1" x14ac:dyDescent="0.35">
      <c r="A13" s="1"/>
      <c r="B13" s="1"/>
      <c r="C13" s="1"/>
      <c r="D13" s="1"/>
      <c r="E13" s="1"/>
      <c r="F13" s="1" t="s">
        <v>14</v>
      </c>
      <c r="G13" s="1"/>
      <c r="H13" s="12">
        <v>8320.76</v>
      </c>
      <c r="I13" s="10"/>
      <c r="J13" s="12">
        <v>30000</v>
      </c>
      <c r="K13" s="10"/>
      <c r="L13" s="12">
        <f>ROUND((H13-J13),5)</f>
        <v>-21679.24</v>
      </c>
      <c r="M13" s="10"/>
      <c r="N13" s="13">
        <f>ROUND(IF(J13=0, IF(H13=0, 0, 1), H13/J13),5)</f>
        <v>0.27736</v>
      </c>
    </row>
    <row r="14" spans="1:14" ht="15" thickBot="1" x14ac:dyDescent="0.35">
      <c r="A14" s="1"/>
      <c r="B14" s="1"/>
      <c r="C14" s="1"/>
      <c r="D14" s="1"/>
      <c r="E14" s="1" t="s">
        <v>15</v>
      </c>
      <c r="F14" s="1"/>
      <c r="G14" s="1"/>
      <c r="H14" s="14">
        <f>ROUND(SUM(H12:H13),5)</f>
        <v>8320.76</v>
      </c>
      <c r="I14" s="10"/>
      <c r="J14" s="14">
        <f>ROUND(SUM(J12:J13),5)</f>
        <v>30000</v>
      </c>
      <c r="K14" s="10"/>
      <c r="L14" s="14">
        <f>ROUND((H14-J14),5)</f>
        <v>-21679.24</v>
      </c>
      <c r="M14" s="10"/>
      <c r="N14" s="15">
        <f>ROUND(IF(J14=0, IF(H14=0, 0, 1), H14/J14),5)</f>
        <v>0.27736</v>
      </c>
    </row>
    <row r="15" spans="1:14" x14ac:dyDescent="0.3">
      <c r="A15" s="1"/>
      <c r="B15" s="1"/>
      <c r="C15" s="1"/>
      <c r="D15" s="1" t="s">
        <v>16</v>
      </c>
      <c r="E15" s="1"/>
      <c r="F15" s="1"/>
      <c r="G15" s="1"/>
      <c r="H15" s="9">
        <f>ROUND(SUM(H6:H11)+H14,5)</f>
        <v>102952.26</v>
      </c>
      <c r="I15" s="10"/>
      <c r="J15" s="9">
        <f>ROUND(SUM(J6:J11)+J14,5)</f>
        <v>149300</v>
      </c>
      <c r="K15" s="10"/>
      <c r="L15" s="9">
        <f>ROUND((H15-J15),5)</f>
        <v>-46347.74</v>
      </c>
      <c r="M15" s="10"/>
      <c r="N15" s="11">
        <f>ROUND(IF(J15=0, IF(H15=0, 0, 1), H15/J15),5)</f>
        <v>0.68957000000000002</v>
      </c>
    </row>
    <row r="16" spans="1:14" x14ac:dyDescent="0.3">
      <c r="A16" s="1"/>
      <c r="B16" s="1"/>
      <c r="C16" s="1"/>
      <c r="D16" s="1" t="s">
        <v>17</v>
      </c>
      <c r="E16" s="1"/>
      <c r="F16" s="1"/>
      <c r="G16" s="1"/>
      <c r="H16" s="9">
        <v>5000</v>
      </c>
      <c r="I16" s="10"/>
      <c r="J16" s="9"/>
      <c r="K16" s="10"/>
      <c r="L16" s="9"/>
      <c r="M16" s="10"/>
      <c r="N16" s="11"/>
    </row>
    <row r="17" spans="1:14" x14ac:dyDescent="0.3">
      <c r="A17" s="1"/>
      <c r="B17" s="1"/>
      <c r="C17" s="1"/>
      <c r="D17" s="1" t="s">
        <v>18</v>
      </c>
      <c r="E17" s="1"/>
      <c r="F17" s="1"/>
      <c r="G17" s="1"/>
      <c r="H17" s="9"/>
      <c r="I17" s="10"/>
      <c r="J17" s="9"/>
      <c r="K17" s="10"/>
      <c r="L17" s="9"/>
      <c r="M17" s="10"/>
      <c r="N17" s="11"/>
    </row>
    <row r="18" spans="1:14" x14ac:dyDescent="0.3">
      <c r="A18" s="1"/>
      <c r="B18" s="1"/>
      <c r="C18" s="1"/>
      <c r="D18" s="1"/>
      <c r="E18" s="1" t="s">
        <v>19</v>
      </c>
      <c r="F18" s="1"/>
      <c r="G18" s="1"/>
      <c r="H18" s="9">
        <v>-200</v>
      </c>
      <c r="I18" s="10"/>
      <c r="J18" s="9">
        <v>1000</v>
      </c>
      <c r="K18" s="10"/>
      <c r="L18" s="9">
        <f t="shared" ref="L18:L26" si="0">ROUND((H18-J18),5)</f>
        <v>-1200</v>
      </c>
      <c r="M18" s="10"/>
      <c r="N18" s="11">
        <f t="shared" ref="N18:N26" si="1">ROUND(IF(J18=0, IF(H18=0, 0, 1), H18/J18),5)</f>
        <v>-0.2</v>
      </c>
    </row>
    <row r="19" spans="1:14" x14ac:dyDescent="0.3">
      <c r="A19" s="1"/>
      <c r="B19" s="1"/>
      <c r="C19" s="1"/>
      <c r="D19" s="1"/>
      <c r="E19" s="1" t="s">
        <v>20</v>
      </c>
      <c r="F19" s="1"/>
      <c r="G19" s="1"/>
      <c r="H19" s="9">
        <v>43.91</v>
      </c>
      <c r="I19" s="10"/>
      <c r="J19" s="9">
        <v>500</v>
      </c>
      <c r="K19" s="10"/>
      <c r="L19" s="9">
        <f t="shared" si="0"/>
        <v>-456.09</v>
      </c>
      <c r="M19" s="10"/>
      <c r="N19" s="11">
        <f t="shared" si="1"/>
        <v>8.7819999999999995E-2</v>
      </c>
    </row>
    <row r="20" spans="1:14" x14ac:dyDescent="0.3">
      <c r="A20" s="1"/>
      <c r="B20" s="1"/>
      <c r="C20" s="1"/>
      <c r="D20" s="1"/>
      <c r="E20" s="1" t="s">
        <v>21</v>
      </c>
      <c r="F20" s="1"/>
      <c r="G20" s="1"/>
      <c r="H20" s="9">
        <v>0</v>
      </c>
      <c r="I20" s="10"/>
      <c r="J20" s="9">
        <v>500</v>
      </c>
      <c r="K20" s="10"/>
      <c r="L20" s="9">
        <f t="shared" si="0"/>
        <v>-500</v>
      </c>
      <c r="M20" s="10"/>
      <c r="N20" s="11">
        <f t="shared" si="1"/>
        <v>0</v>
      </c>
    </row>
    <row r="21" spans="1:14" x14ac:dyDescent="0.3">
      <c r="A21" s="1"/>
      <c r="B21" s="1"/>
      <c r="C21" s="1"/>
      <c r="D21" s="1"/>
      <c r="E21" s="1" t="s">
        <v>22</v>
      </c>
      <c r="F21" s="1"/>
      <c r="G21" s="1"/>
      <c r="H21" s="9">
        <v>42</v>
      </c>
      <c r="I21" s="10"/>
      <c r="J21" s="9">
        <v>107000</v>
      </c>
      <c r="K21" s="10"/>
      <c r="L21" s="9">
        <f t="shared" si="0"/>
        <v>-106958</v>
      </c>
      <c r="M21" s="10"/>
      <c r="N21" s="11">
        <f t="shared" si="1"/>
        <v>3.8999999999999999E-4</v>
      </c>
    </row>
    <row r="22" spans="1:14" x14ac:dyDescent="0.3">
      <c r="A22" s="1"/>
      <c r="B22" s="1"/>
      <c r="C22" s="1"/>
      <c r="D22" s="1"/>
      <c r="E22" s="1" t="s">
        <v>23</v>
      </c>
      <c r="F22" s="1"/>
      <c r="G22" s="1"/>
      <c r="H22" s="9">
        <v>0</v>
      </c>
      <c r="I22" s="10"/>
      <c r="J22" s="9">
        <v>1000</v>
      </c>
      <c r="K22" s="10"/>
      <c r="L22" s="9">
        <f t="shared" si="0"/>
        <v>-1000</v>
      </c>
      <c r="M22" s="10"/>
      <c r="N22" s="11">
        <f t="shared" si="1"/>
        <v>0</v>
      </c>
    </row>
    <row r="23" spans="1:14" x14ac:dyDescent="0.3">
      <c r="A23" s="1"/>
      <c r="B23" s="1"/>
      <c r="C23" s="1"/>
      <c r="D23" s="1"/>
      <c r="E23" s="1" t="s">
        <v>24</v>
      </c>
      <c r="F23" s="1"/>
      <c r="G23" s="1"/>
      <c r="H23" s="9">
        <v>0</v>
      </c>
      <c r="I23" s="10"/>
      <c r="J23" s="9">
        <v>1000</v>
      </c>
      <c r="K23" s="10"/>
      <c r="L23" s="9">
        <f t="shared" si="0"/>
        <v>-1000</v>
      </c>
      <c r="M23" s="10"/>
      <c r="N23" s="11">
        <f t="shared" si="1"/>
        <v>0</v>
      </c>
    </row>
    <row r="24" spans="1:14" x14ac:dyDescent="0.3">
      <c r="A24" s="1"/>
      <c r="B24" s="1"/>
      <c r="C24" s="1"/>
      <c r="D24" s="1"/>
      <c r="E24" s="1" t="s">
        <v>25</v>
      </c>
      <c r="F24" s="1"/>
      <c r="G24" s="1"/>
      <c r="H24" s="9">
        <v>90</v>
      </c>
      <c r="I24" s="10"/>
      <c r="J24" s="9">
        <v>200</v>
      </c>
      <c r="K24" s="10"/>
      <c r="L24" s="9">
        <f t="shared" si="0"/>
        <v>-110</v>
      </c>
      <c r="M24" s="10"/>
      <c r="N24" s="11">
        <f t="shared" si="1"/>
        <v>0.45</v>
      </c>
    </row>
    <row r="25" spans="1:14" ht="15" thickBot="1" x14ac:dyDescent="0.35">
      <c r="A25" s="1"/>
      <c r="B25" s="1"/>
      <c r="C25" s="1"/>
      <c r="D25" s="1"/>
      <c r="E25" s="1" t="s">
        <v>26</v>
      </c>
      <c r="F25" s="1"/>
      <c r="G25" s="1"/>
      <c r="H25" s="16">
        <v>255</v>
      </c>
      <c r="I25" s="10"/>
      <c r="J25" s="16">
        <v>5000</v>
      </c>
      <c r="K25" s="10"/>
      <c r="L25" s="16">
        <f t="shared" si="0"/>
        <v>-4745</v>
      </c>
      <c r="M25" s="10"/>
      <c r="N25" s="17">
        <f t="shared" si="1"/>
        <v>5.0999999999999997E-2</v>
      </c>
    </row>
    <row r="26" spans="1:14" x14ac:dyDescent="0.3">
      <c r="A26" s="1"/>
      <c r="B26" s="1"/>
      <c r="C26" s="1"/>
      <c r="D26" s="1" t="s">
        <v>27</v>
      </c>
      <c r="E26" s="1"/>
      <c r="F26" s="1"/>
      <c r="G26" s="1"/>
      <c r="H26" s="9">
        <f>ROUND(SUM(H17:H25),5)</f>
        <v>230.91</v>
      </c>
      <c r="I26" s="10"/>
      <c r="J26" s="9">
        <f>ROUND(SUM(J17:J25),5)</f>
        <v>116200</v>
      </c>
      <c r="K26" s="10"/>
      <c r="L26" s="9">
        <f t="shared" si="0"/>
        <v>-115969.09</v>
      </c>
      <c r="M26" s="10"/>
      <c r="N26" s="11">
        <f t="shared" si="1"/>
        <v>1.99E-3</v>
      </c>
    </row>
    <row r="27" spans="1:14" x14ac:dyDescent="0.3">
      <c r="A27" s="1"/>
      <c r="B27" s="1"/>
      <c r="C27" s="1"/>
      <c r="D27" s="1" t="s">
        <v>28</v>
      </c>
      <c r="E27" s="1"/>
      <c r="F27" s="1"/>
      <c r="G27" s="1"/>
      <c r="H27" s="9"/>
      <c r="I27" s="10"/>
      <c r="J27" s="9"/>
      <c r="K27" s="10"/>
      <c r="L27" s="9"/>
      <c r="M27" s="10"/>
      <c r="N27" s="11"/>
    </row>
    <row r="28" spans="1:14" x14ac:dyDescent="0.3">
      <c r="A28" s="1"/>
      <c r="B28" s="1"/>
      <c r="C28" s="1"/>
      <c r="D28" s="1"/>
      <c r="E28" s="1" t="s">
        <v>29</v>
      </c>
      <c r="F28" s="1"/>
      <c r="G28" s="1"/>
      <c r="H28" s="9"/>
      <c r="I28" s="10"/>
      <c r="J28" s="9"/>
      <c r="K28" s="10"/>
      <c r="L28" s="9"/>
      <c r="M28" s="10"/>
      <c r="N28" s="11"/>
    </row>
    <row r="29" spans="1:14" x14ac:dyDescent="0.3">
      <c r="A29" s="1"/>
      <c r="B29" s="1"/>
      <c r="C29" s="1"/>
      <c r="D29" s="1"/>
      <c r="E29" s="1"/>
      <c r="F29" s="1" t="s">
        <v>30</v>
      </c>
      <c r="G29" s="1"/>
      <c r="H29" s="9">
        <v>8</v>
      </c>
      <c r="I29" s="10"/>
      <c r="J29" s="9"/>
      <c r="K29" s="10"/>
      <c r="L29" s="9"/>
      <c r="M29" s="10"/>
      <c r="N29" s="11"/>
    </row>
    <row r="30" spans="1:14" ht="15" thickBot="1" x14ac:dyDescent="0.35">
      <c r="A30" s="1"/>
      <c r="B30" s="1"/>
      <c r="C30" s="1"/>
      <c r="D30" s="1"/>
      <c r="E30" s="1"/>
      <c r="F30" s="1" t="s">
        <v>31</v>
      </c>
      <c r="G30" s="1"/>
      <c r="H30" s="16">
        <v>5.5</v>
      </c>
      <c r="I30" s="10"/>
      <c r="J30" s="9"/>
      <c r="K30" s="10"/>
      <c r="L30" s="9"/>
      <c r="M30" s="10"/>
      <c r="N30" s="11"/>
    </row>
    <row r="31" spans="1:14" x14ac:dyDescent="0.3">
      <c r="A31" s="1"/>
      <c r="B31" s="1"/>
      <c r="C31" s="1"/>
      <c r="D31" s="1"/>
      <c r="E31" s="1" t="s">
        <v>32</v>
      </c>
      <c r="F31" s="1"/>
      <c r="G31" s="1"/>
      <c r="H31" s="9">
        <f>ROUND(SUM(H28:H30),5)</f>
        <v>13.5</v>
      </c>
      <c r="I31" s="10"/>
      <c r="J31" s="9"/>
      <c r="K31" s="10"/>
      <c r="L31" s="9"/>
      <c r="M31" s="10"/>
      <c r="N31" s="11"/>
    </row>
    <row r="32" spans="1:14" x14ac:dyDescent="0.3">
      <c r="A32" s="1"/>
      <c r="B32" s="1"/>
      <c r="C32" s="1"/>
      <c r="D32" s="1"/>
      <c r="E32" s="1" t="s">
        <v>33</v>
      </c>
      <c r="F32" s="1"/>
      <c r="G32" s="1"/>
      <c r="H32" s="9"/>
      <c r="I32" s="10"/>
      <c r="J32" s="9"/>
      <c r="K32" s="10"/>
      <c r="L32" s="9"/>
      <c r="M32" s="10"/>
      <c r="N32" s="11"/>
    </row>
    <row r="33" spans="1:14" x14ac:dyDescent="0.3">
      <c r="A33" s="1"/>
      <c r="B33" s="1"/>
      <c r="C33" s="1"/>
      <c r="D33" s="1"/>
      <c r="E33" s="1"/>
      <c r="F33" s="1" t="s">
        <v>34</v>
      </c>
      <c r="G33" s="1"/>
      <c r="H33" s="9">
        <v>50.29</v>
      </c>
      <c r="I33" s="10"/>
      <c r="J33" s="9"/>
      <c r="K33" s="10"/>
      <c r="L33" s="9"/>
      <c r="M33" s="10"/>
      <c r="N33" s="11"/>
    </row>
    <row r="34" spans="1:14" ht="15" thickBot="1" x14ac:dyDescent="0.35">
      <c r="A34" s="1"/>
      <c r="B34" s="1"/>
      <c r="C34" s="1"/>
      <c r="D34" s="1"/>
      <c r="E34" s="1"/>
      <c r="F34" s="1" t="s">
        <v>35</v>
      </c>
      <c r="G34" s="1"/>
      <c r="H34" s="12">
        <v>12</v>
      </c>
      <c r="I34" s="10"/>
      <c r="J34" s="12">
        <v>1000</v>
      </c>
      <c r="K34" s="10"/>
      <c r="L34" s="12">
        <f>ROUND((H34-J34),5)</f>
        <v>-988</v>
      </c>
      <c r="M34" s="10"/>
      <c r="N34" s="13">
        <f>ROUND(IF(J34=0, IF(H34=0, 0, 1), H34/J34),5)</f>
        <v>1.2E-2</v>
      </c>
    </row>
    <row r="35" spans="1:14" ht="15" thickBot="1" x14ac:dyDescent="0.35">
      <c r="A35" s="1"/>
      <c r="B35" s="1"/>
      <c r="C35" s="1"/>
      <c r="D35" s="1"/>
      <c r="E35" s="1" t="s">
        <v>36</v>
      </c>
      <c r="F35" s="1"/>
      <c r="G35" s="1"/>
      <c r="H35" s="14">
        <f>ROUND(SUM(H32:H34),5)</f>
        <v>62.29</v>
      </c>
      <c r="I35" s="10"/>
      <c r="J35" s="14">
        <f>ROUND(SUM(J32:J34),5)</f>
        <v>1000</v>
      </c>
      <c r="K35" s="10"/>
      <c r="L35" s="14">
        <f>ROUND((H35-J35),5)</f>
        <v>-937.71</v>
      </c>
      <c r="M35" s="10"/>
      <c r="N35" s="15">
        <f>ROUND(IF(J35=0, IF(H35=0, 0, 1), H35/J35),5)</f>
        <v>6.2289999999999998E-2</v>
      </c>
    </row>
    <row r="36" spans="1:14" x14ac:dyDescent="0.3">
      <c r="A36" s="1"/>
      <c r="B36" s="1"/>
      <c r="C36" s="1"/>
      <c r="D36" s="1" t="s">
        <v>37</v>
      </c>
      <c r="E36" s="1"/>
      <c r="F36" s="1"/>
      <c r="G36" s="1"/>
      <c r="H36" s="9">
        <f>ROUND(H27+H31+H35,5)</f>
        <v>75.790000000000006</v>
      </c>
      <c r="I36" s="10"/>
      <c r="J36" s="9">
        <f>ROUND(J27+J31+J35,5)</f>
        <v>1000</v>
      </c>
      <c r="K36" s="10"/>
      <c r="L36" s="9">
        <f>ROUND((H36-J36),5)</f>
        <v>-924.21</v>
      </c>
      <c r="M36" s="10"/>
      <c r="N36" s="11">
        <f>ROUND(IF(J36=0, IF(H36=0, 0, 1), H36/J36),5)</f>
        <v>7.5789999999999996E-2</v>
      </c>
    </row>
    <row r="37" spans="1:14" x14ac:dyDescent="0.3">
      <c r="A37" s="1"/>
      <c r="B37" s="1"/>
      <c r="C37" s="1"/>
      <c r="D37" s="1" t="s">
        <v>38</v>
      </c>
      <c r="E37" s="1"/>
      <c r="F37" s="1"/>
      <c r="G37" s="1"/>
      <c r="H37" s="9"/>
      <c r="I37" s="10"/>
      <c r="J37" s="9"/>
      <c r="K37" s="10"/>
      <c r="L37" s="9"/>
      <c r="M37" s="10"/>
      <c r="N37" s="11"/>
    </row>
    <row r="38" spans="1:14" x14ac:dyDescent="0.3">
      <c r="A38" s="1"/>
      <c r="B38" s="1"/>
      <c r="C38" s="1"/>
      <c r="D38" s="1"/>
      <c r="E38" s="1" t="s">
        <v>39</v>
      </c>
      <c r="F38" s="1"/>
      <c r="G38" s="1"/>
      <c r="H38" s="9">
        <v>18.84</v>
      </c>
      <c r="I38" s="10"/>
      <c r="J38" s="9">
        <v>60</v>
      </c>
      <c r="K38" s="10"/>
      <c r="L38" s="9">
        <f>ROUND((H38-J38),5)</f>
        <v>-41.16</v>
      </c>
      <c r="M38" s="10"/>
      <c r="N38" s="11">
        <f>ROUND(IF(J38=0, IF(H38=0, 0, 1), H38/J38),5)</f>
        <v>0.314</v>
      </c>
    </row>
    <row r="39" spans="1:14" x14ac:dyDescent="0.3">
      <c r="A39" s="1"/>
      <c r="B39" s="1"/>
      <c r="C39" s="1"/>
      <c r="D39" s="1"/>
      <c r="E39" s="1" t="s">
        <v>40</v>
      </c>
      <c r="F39" s="1"/>
      <c r="G39" s="1"/>
      <c r="H39" s="9">
        <v>3.6</v>
      </c>
      <c r="I39" s="10"/>
      <c r="J39" s="9"/>
      <c r="K39" s="10"/>
      <c r="L39" s="9"/>
      <c r="M39" s="10"/>
      <c r="N39" s="11"/>
    </row>
    <row r="40" spans="1:14" x14ac:dyDescent="0.3">
      <c r="A40" s="1"/>
      <c r="B40" s="1"/>
      <c r="C40" s="1"/>
      <c r="D40" s="1"/>
      <c r="E40" s="1" t="s">
        <v>41</v>
      </c>
      <c r="F40" s="1"/>
      <c r="G40" s="1"/>
      <c r="H40" s="9">
        <v>4.2699999999999996</v>
      </c>
      <c r="I40" s="10"/>
      <c r="J40" s="9">
        <v>60</v>
      </c>
      <c r="K40" s="10"/>
      <c r="L40" s="9">
        <f>ROUND((H40-J40),5)</f>
        <v>-55.73</v>
      </c>
      <c r="M40" s="10"/>
      <c r="N40" s="11">
        <f>ROUND(IF(J40=0, IF(H40=0, 0, 1), H40/J40),5)</f>
        <v>7.1169999999999997E-2</v>
      </c>
    </row>
    <row r="41" spans="1:14" ht="15" thickBot="1" x14ac:dyDescent="0.35">
      <c r="A41" s="1"/>
      <c r="B41" s="1"/>
      <c r="C41" s="1"/>
      <c r="D41" s="1"/>
      <c r="E41" s="1" t="s">
        <v>42</v>
      </c>
      <c r="F41" s="1"/>
      <c r="G41" s="1"/>
      <c r="H41" s="16">
        <v>5.97</v>
      </c>
      <c r="I41" s="10"/>
      <c r="J41" s="16"/>
      <c r="K41" s="10"/>
      <c r="L41" s="16"/>
      <c r="M41" s="10"/>
      <c r="N41" s="17"/>
    </row>
    <row r="42" spans="1:14" x14ac:dyDescent="0.3">
      <c r="A42" s="1"/>
      <c r="B42" s="1"/>
      <c r="C42" s="1"/>
      <c r="D42" s="1" t="s">
        <v>43</v>
      </c>
      <c r="E42" s="1"/>
      <c r="F42" s="1"/>
      <c r="G42" s="1"/>
      <c r="H42" s="9">
        <f>ROUND(SUM(H37:H41),5)</f>
        <v>32.68</v>
      </c>
      <c r="I42" s="10"/>
      <c r="J42" s="9">
        <f>ROUND(SUM(J37:J41),5)</f>
        <v>120</v>
      </c>
      <c r="K42" s="10"/>
      <c r="L42" s="9">
        <f>ROUND((H42-J42),5)</f>
        <v>-87.32</v>
      </c>
      <c r="M42" s="10"/>
      <c r="N42" s="11">
        <f>ROUND(IF(J42=0, IF(H42=0, 0, 1), H42/J42),5)</f>
        <v>0.27233000000000002</v>
      </c>
    </row>
    <row r="43" spans="1:14" x14ac:dyDescent="0.3">
      <c r="A43" s="1"/>
      <c r="B43" s="1"/>
      <c r="C43" s="1"/>
      <c r="D43" s="1" t="s">
        <v>44</v>
      </c>
      <c r="E43" s="1"/>
      <c r="F43" s="1"/>
      <c r="G43" s="1"/>
      <c r="H43" s="9"/>
      <c r="I43" s="10"/>
      <c r="J43" s="9"/>
      <c r="K43" s="10"/>
      <c r="L43" s="9"/>
      <c r="M43" s="10"/>
      <c r="N43" s="11"/>
    </row>
    <row r="44" spans="1:14" x14ac:dyDescent="0.3">
      <c r="A44" s="1"/>
      <c r="B44" s="1"/>
      <c r="C44" s="1"/>
      <c r="D44" s="1"/>
      <c r="E44" s="1" t="s">
        <v>45</v>
      </c>
      <c r="F44" s="1"/>
      <c r="G44" s="1"/>
      <c r="H44" s="9">
        <v>0</v>
      </c>
      <c r="I44" s="10"/>
      <c r="J44" s="9">
        <v>1500</v>
      </c>
      <c r="K44" s="10"/>
      <c r="L44" s="9">
        <f>ROUND((H44-J44),5)</f>
        <v>-1500</v>
      </c>
      <c r="M44" s="10"/>
      <c r="N44" s="11">
        <f>ROUND(IF(J44=0, IF(H44=0, 0, 1), H44/J44),5)</f>
        <v>0</v>
      </c>
    </row>
    <row r="45" spans="1:14" x14ac:dyDescent="0.3">
      <c r="A45" s="1"/>
      <c r="B45" s="1"/>
      <c r="C45" s="1"/>
      <c r="D45" s="1"/>
      <c r="E45" s="1" t="s">
        <v>46</v>
      </c>
      <c r="F45" s="1"/>
      <c r="G45" s="1"/>
      <c r="H45" s="9"/>
      <c r="I45" s="10"/>
      <c r="J45" s="9"/>
      <c r="K45" s="10"/>
      <c r="L45" s="9"/>
      <c r="M45" s="10"/>
      <c r="N45" s="11"/>
    </row>
    <row r="46" spans="1:14" x14ac:dyDescent="0.3">
      <c r="A46" s="1"/>
      <c r="B46" s="1"/>
      <c r="C46" s="1"/>
      <c r="D46" s="1"/>
      <c r="E46" s="1"/>
      <c r="F46" s="1" t="s">
        <v>47</v>
      </c>
      <c r="G46" s="1"/>
      <c r="H46" s="9">
        <v>1676</v>
      </c>
      <c r="I46" s="10"/>
      <c r="J46" s="9"/>
      <c r="K46" s="10"/>
      <c r="L46" s="9"/>
      <c r="M46" s="10"/>
      <c r="N46" s="11"/>
    </row>
    <row r="47" spans="1:14" ht="15" thickBot="1" x14ac:dyDescent="0.35">
      <c r="A47" s="1"/>
      <c r="B47" s="1"/>
      <c r="C47" s="1"/>
      <c r="D47" s="1"/>
      <c r="E47" s="1"/>
      <c r="F47" s="1" t="s">
        <v>48</v>
      </c>
      <c r="G47" s="1"/>
      <c r="H47" s="16">
        <v>200</v>
      </c>
      <c r="I47" s="10"/>
      <c r="J47" s="16">
        <v>2000</v>
      </c>
      <c r="K47" s="10"/>
      <c r="L47" s="16">
        <f>ROUND((H47-J47),5)</f>
        <v>-1800</v>
      </c>
      <c r="M47" s="10"/>
      <c r="N47" s="17">
        <f>ROUND(IF(J47=0, IF(H47=0, 0, 1), H47/J47),5)</f>
        <v>0.1</v>
      </c>
    </row>
    <row r="48" spans="1:14" x14ac:dyDescent="0.3">
      <c r="A48" s="1"/>
      <c r="B48" s="1"/>
      <c r="C48" s="1"/>
      <c r="D48" s="1"/>
      <c r="E48" s="1" t="s">
        <v>49</v>
      </c>
      <c r="F48" s="1"/>
      <c r="G48" s="1"/>
      <c r="H48" s="9">
        <f>ROUND(SUM(H45:H47),5)</f>
        <v>1876</v>
      </c>
      <c r="I48" s="10"/>
      <c r="J48" s="9">
        <f>ROUND(SUM(J45:J47),5)</f>
        <v>2000</v>
      </c>
      <c r="K48" s="10"/>
      <c r="L48" s="9">
        <f>ROUND((H48-J48),5)</f>
        <v>-124</v>
      </c>
      <c r="M48" s="10"/>
      <c r="N48" s="11">
        <f>ROUND(IF(J48=0, IF(H48=0, 0, 1), H48/J48),5)</f>
        <v>0.93799999999999994</v>
      </c>
    </row>
    <row r="49" spans="1:14" ht="15" thickBot="1" x14ac:dyDescent="0.35">
      <c r="A49" s="1"/>
      <c r="B49" s="1"/>
      <c r="C49" s="1"/>
      <c r="D49" s="1"/>
      <c r="E49" s="1" t="s">
        <v>50</v>
      </c>
      <c r="F49" s="1"/>
      <c r="G49" s="1"/>
      <c r="H49" s="16">
        <v>14.62</v>
      </c>
      <c r="I49" s="10"/>
      <c r="J49" s="16"/>
      <c r="K49" s="10"/>
      <c r="L49" s="16"/>
      <c r="M49" s="10"/>
      <c r="N49" s="17"/>
    </row>
    <row r="50" spans="1:14" x14ac:dyDescent="0.3">
      <c r="A50" s="1"/>
      <c r="B50" s="1"/>
      <c r="C50" s="1"/>
      <c r="D50" s="1" t="s">
        <v>51</v>
      </c>
      <c r="E50" s="1"/>
      <c r="F50" s="1"/>
      <c r="G50" s="1"/>
      <c r="H50" s="9">
        <f>ROUND(SUM(H43:H44)+SUM(H48:H49),5)</f>
        <v>1890.62</v>
      </c>
      <c r="I50" s="10"/>
      <c r="J50" s="9">
        <f>ROUND(SUM(J43:J44)+SUM(J48:J49),5)</f>
        <v>3500</v>
      </c>
      <c r="K50" s="10"/>
      <c r="L50" s="9">
        <f>ROUND((H50-J50),5)</f>
        <v>-1609.38</v>
      </c>
      <c r="M50" s="10"/>
      <c r="N50" s="11">
        <f>ROUND(IF(J50=0, IF(H50=0, 0, 1), H50/J50),5)</f>
        <v>0.54017999999999999</v>
      </c>
    </row>
    <row r="51" spans="1:14" x14ac:dyDescent="0.3">
      <c r="A51" s="1"/>
      <c r="B51" s="1"/>
      <c r="C51" s="1"/>
      <c r="D51" s="1" t="s">
        <v>52</v>
      </c>
      <c r="E51" s="1"/>
      <c r="F51" s="1"/>
      <c r="G51" s="1"/>
      <c r="H51" s="9"/>
      <c r="I51" s="10"/>
      <c r="J51" s="9"/>
      <c r="K51" s="10"/>
      <c r="L51" s="9"/>
      <c r="M51" s="10"/>
      <c r="N51" s="11"/>
    </row>
    <row r="52" spans="1:14" x14ac:dyDescent="0.3">
      <c r="A52" s="1"/>
      <c r="B52" s="1"/>
      <c r="C52" s="1"/>
      <c r="D52" s="1"/>
      <c r="E52" s="1" t="s">
        <v>53</v>
      </c>
      <c r="F52" s="1"/>
      <c r="G52" s="1"/>
      <c r="H52" s="9">
        <v>0</v>
      </c>
      <c r="I52" s="10"/>
      <c r="J52" s="9">
        <v>3200</v>
      </c>
      <c r="K52" s="10"/>
      <c r="L52" s="9">
        <f>ROUND((H52-J52),5)</f>
        <v>-3200</v>
      </c>
      <c r="M52" s="10"/>
      <c r="N52" s="11">
        <f>ROUND(IF(J52=0, IF(H52=0, 0, 1), H52/J52),5)</f>
        <v>0</v>
      </c>
    </row>
    <row r="53" spans="1:14" x14ac:dyDescent="0.3">
      <c r="A53" s="1"/>
      <c r="B53" s="1"/>
      <c r="C53" s="1"/>
      <c r="D53" s="1"/>
      <c r="E53" s="1" t="s">
        <v>54</v>
      </c>
      <c r="F53" s="1"/>
      <c r="G53" s="1"/>
      <c r="H53" s="9">
        <v>5839.5</v>
      </c>
      <c r="I53" s="10"/>
      <c r="J53" s="9">
        <v>12000</v>
      </c>
      <c r="K53" s="10"/>
      <c r="L53" s="9">
        <f>ROUND((H53-J53),5)</f>
        <v>-6160.5</v>
      </c>
      <c r="M53" s="10"/>
      <c r="N53" s="11">
        <f>ROUND(IF(J53=0, IF(H53=0, 0, 1), H53/J53),5)</f>
        <v>0.48663000000000001</v>
      </c>
    </row>
    <row r="54" spans="1:14" x14ac:dyDescent="0.3">
      <c r="A54" s="1"/>
      <c r="B54" s="1"/>
      <c r="C54" s="1"/>
      <c r="D54" s="1"/>
      <c r="E54" s="1" t="s">
        <v>55</v>
      </c>
      <c r="F54" s="1"/>
      <c r="G54" s="1"/>
      <c r="H54" s="9"/>
      <c r="I54" s="10"/>
      <c r="J54" s="9"/>
      <c r="K54" s="10"/>
      <c r="L54" s="9"/>
      <c r="M54" s="10"/>
      <c r="N54" s="11"/>
    </row>
    <row r="55" spans="1:14" x14ac:dyDescent="0.3">
      <c r="A55" s="1"/>
      <c r="B55" s="1"/>
      <c r="C55" s="1"/>
      <c r="D55" s="1"/>
      <c r="E55" s="1"/>
      <c r="F55" s="1" t="s">
        <v>56</v>
      </c>
      <c r="G55" s="1"/>
      <c r="H55" s="9">
        <v>175</v>
      </c>
      <c r="I55" s="10"/>
      <c r="J55" s="9"/>
      <c r="K55" s="10"/>
      <c r="L55" s="9"/>
      <c r="M55" s="10"/>
      <c r="N55" s="11"/>
    </row>
    <row r="56" spans="1:14" ht="15" thickBot="1" x14ac:dyDescent="0.35">
      <c r="A56" s="1"/>
      <c r="B56" s="1"/>
      <c r="C56" s="1"/>
      <c r="D56" s="1"/>
      <c r="E56" s="1"/>
      <c r="F56" s="1" t="s">
        <v>57</v>
      </c>
      <c r="G56" s="1"/>
      <c r="H56" s="16">
        <v>15221.14</v>
      </c>
      <c r="I56" s="10"/>
      <c r="J56" s="16">
        <v>10000</v>
      </c>
      <c r="K56" s="10"/>
      <c r="L56" s="16">
        <f>ROUND((H56-J56),5)</f>
        <v>5221.1400000000003</v>
      </c>
      <c r="M56" s="10"/>
      <c r="N56" s="17">
        <f>ROUND(IF(J56=0, IF(H56=0, 0, 1), H56/J56),5)</f>
        <v>1.5221100000000001</v>
      </c>
    </row>
    <row r="57" spans="1:14" x14ac:dyDescent="0.3">
      <c r="A57" s="1"/>
      <c r="B57" s="1"/>
      <c r="C57" s="1"/>
      <c r="D57" s="1"/>
      <c r="E57" s="1" t="s">
        <v>58</v>
      </c>
      <c r="F57" s="1"/>
      <c r="G57" s="1"/>
      <c r="H57" s="9">
        <f>ROUND(SUM(H54:H56),5)</f>
        <v>15396.14</v>
      </c>
      <c r="I57" s="10"/>
      <c r="J57" s="9">
        <f>ROUND(SUM(J54:J56),5)</f>
        <v>10000</v>
      </c>
      <c r="K57" s="10"/>
      <c r="L57" s="9">
        <f>ROUND((H57-J57),5)</f>
        <v>5396.14</v>
      </c>
      <c r="M57" s="10"/>
      <c r="N57" s="11">
        <f>ROUND(IF(J57=0, IF(H57=0, 0, 1), H57/J57),5)</f>
        <v>1.5396099999999999</v>
      </c>
    </row>
    <row r="58" spans="1:14" x14ac:dyDescent="0.3">
      <c r="A58" s="1"/>
      <c r="B58" s="1"/>
      <c r="C58" s="1"/>
      <c r="D58" s="1"/>
      <c r="E58" s="1" t="s">
        <v>59</v>
      </c>
      <c r="F58" s="1"/>
      <c r="G58" s="1"/>
      <c r="H58" s="9">
        <v>21592.19</v>
      </c>
      <c r="I58" s="10"/>
      <c r="J58" s="9">
        <v>5000</v>
      </c>
      <c r="K58" s="10"/>
      <c r="L58" s="9">
        <f>ROUND((H58-J58),5)</f>
        <v>16592.189999999999</v>
      </c>
      <c r="M58" s="10"/>
      <c r="N58" s="11">
        <f>ROUND(IF(J58=0, IF(H58=0, 0, 1), H58/J58),5)</f>
        <v>4.3184399999999998</v>
      </c>
    </row>
    <row r="59" spans="1:14" x14ac:dyDescent="0.3">
      <c r="A59" s="1"/>
      <c r="B59" s="1"/>
      <c r="C59" s="1"/>
      <c r="D59" s="1"/>
      <c r="E59" s="1" t="s">
        <v>60</v>
      </c>
      <c r="F59" s="1"/>
      <c r="G59" s="1"/>
      <c r="H59" s="9">
        <v>10.36</v>
      </c>
      <c r="I59" s="10"/>
      <c r="J59" s="9">
        <v>100</v>
      </c>
      <c r="K59" s="10"/>
      <c r="L59" s="9">
        <f>ROUND((H59-J59),5)</f>
        <v>-89.64</v>
      </c>
      <c r="M59" s="10"/>
      <c r="N59" s="11">
        <f>ROUND(IF(J59=0, IF(H59=0, 0, 1), H59/J59),5)</f>
        <v>0.1036</v>
      </c>
    </row>
    <row r="60" spans="1:14" x14ac:dyDescent="0.3">
      <c r="A60" s="1"/>
      <c r="B60" s="1"/>
      <c r="C60" s="1"/>
      <c r="D60" s="1"/>
      <c r="E60" s="1" t="s">
        <v>61</v>
      </c>
      <c r="F60" s="1"/>
      <c r="G60" s="1"/>
      <c r="H60" s="9">
        <v>12.65</v>
      </c>
      <c r="I60" s="10"/>
      <c r="J60" s="9"/>
      <c r="K60" s="10"/>
      <c r="L60" s="9"/>
      <c r="M60" s="10"/>
      <c r="N60" s="11"/>
    </row>
    <row r="61" spans="1:14" x14ac:dyDescent="0.3">
      <c r="A61" s="1"/>
      <c r="B61" s="1"/>
      <c r="C61" s="1"/>
      <c r="D61" s="1"/>
      <c r="E61" s="1" t="s">
        <v>62</v>
      </c>
      <c r="F61" s="1"/>
      <c r="G61" s="1"/>
      <c r="H61" s="9">
        <v>0</v>
      </c>
      <c r="I61" s="10"/>
      <c r="J61" s="9">
        <v>50</v>
      </c>
      <c r="K61" s="10"/>
      <c r="L61" s="9">
        <f>ROUND((H61-J61),5)</f>
        <v>-50</v>
      </c>
      <c r="M61" s="10"/>
      <c r="N61" s="11">
        <f>ROUND(IF(J61=0, IF(H61=0, 0, 1), H61/J61),5)</f>
        <v>0</v>
      </c>
    </row>
    <row r="62" spans="1:14" x14ac:dyDescent="0.3">
      <c r="A62" s="1"/>
      <c r="B62" s="1"/>
      <c r="C62" s="1"/>
      <c r="D62" s="1"/>
      <c r="E62" s="1" t="s">
        <v>63</v>
      </c>
      <c r="F62" s="1"/>
      <c r="G62" s="1"/>
      <c r="H62" s="9"/>
      <c r="I62" s="10"/>
      <c r="J62" s="9"/>
      <c r="K62" s="10"/>
      <c r="L62" s="9"/>
      <c r="M62" s="10"/>
      <c r="N62" s="11"/>
    </row>
    <row r="63" spans="1:14" x14ac:dyDescent="0.3">
      <c r="A63" s="1"/>
      <c r="B63" s="1"/>
      <c r="C63" s="1"/>
      <c r="D63" s="1"/>
      <c r="E63" s="1"/>
      <c r="F63" s="1" t="s">
        <v>64</v>
      </c>
      <c r="G63" s="1"/>
      <c r="H63" s="9">
        <v>24140</v>
      </c>
      <c r="I63" s="10"/>
      <c r="J63" s="9"/>
      <c r="K63" s="10"/>
      <c r="L63" s="9"/>
      <c r="M63" s="10"/>
      <c r="N63" s="11"/>
    </row>
    <row r="64" spans="1:14" x14ac:dyDescent="0.3">
      <c r="A64" s="1"/>
      <c r="B64" s="1"/>
      <c r="C64" s="1"/>
      <c r="D64" s="1"/>
      <c r="E64" s="1"/>
      <c r="F64" s="1" t="s">
        <v>65</v>
      </c>
      <c r="G64" s="1"/>
      <c r="H64" s="9">
        <v>102090</v>
      </c>
      <c r="I64" s="10"/>
      <c r="J64" s="9"/>
      <c r="K64" s="10"/>
      <c r="L64" s="9"/>
      <c r="M64" s="10"/>
      <c r="N64" s="11"/>
    </row>
    <row r="65" spans="1:14" ht="15" thickBot="1" x14ac:dyDescent="0.35">
      <c r="A65" s="1"/>
      <c r="B65" s="1"/>
      <c r="C65" s="1"/>
      <c r="D65" s="1"/>
      <c r="E65" s="1"/>
      <c r="F65" s="1" t="s">
        <v>66</v>
      </c>
      <c r="G65" s="1"/>
      <c r="H65" s="16">
        <v>0</v>
      </c>
      <c r="I65" s="10"/>
      <c r="J65" s="16">
        <v>150000</v>
      </c>
      <c r="K65" s="10"/>
      <c r="L65" s="16">
        <f>ROUND((H65-J65),5)</f>
        <v>-150000</v>
      </c>
      <c r="M65" s="10"/>
      <c r="N65" s="17">
        <f>ROUND(IF(J65=0, IF(H65=0, 0, 1), H65/J65),5)</f>
        <v>0</v>
      </c>
    </row>
    <row r="66" spans="1:14" x14ac:dyDescent="0.3">
      <c r="A66" s="1"/>
      <c r="B66" s="1"/>
      <c r="C66" s="1"/>
      <c r="D66" s="1"/>
      <c r="E66" s="1" t="s">
        <v>67</v>
      </c>
      <c r="F66" s="1"/>
      <c r="G66" s="1"/>
      <c r="H66" s="9">
        <f>ROUND(SUM(H62:H65),5)</f>
        <v>126230</v>
      </c>
      <c r="I66" s="10"/>
      <c r="J66" s="9">
        <f>ROUND(SUM(J62:J65),5)</f>
        <v>150000</v>
      </c>
      <c r="K66" s="10"/>
      <c r="L66" s="9">
        <f>ROUND((H66-J66),5)</f>
        <v>-23770</v>
      </c>
      <c r="M66" s="10"/>
      <c r="N66" s="11">
        <f>ROUND(IF(J66=0, IF(H66=0, 0, 1), H66/J66),5)</f>
        <v>0.84153</v>
      </c>
    </row>
    <row r="67" spans="1:14" x14ac:dyDescent="0.3">
      <c r="A67" s="1"/>
      <c r="B67" s="1"/>
      <c r="C67" s="1"/>
      <c r="D67" s="1"/>
      <c r="E67" s="1" t="s">
        <v>68</v>
      </c>
      <c r="F67" s="1"/>
      <c r="G67" s="1"/>
      <c r="H67" s="9">
        <v>10500</v>
      </c>
      <c r="I67" s="10"/>
      <c r="J67" s="9">
        <v>10500</v>
      </c>
      <c r="K67" s="10"/>
      <c r="L67" s="9">
        <f>ROUND((H67-J67),5)</f>
        <v>0</v>
      </c>
      <c r="M67" s="10"/>
      <c r="N67" s="11">
        <f>ROUND(IF(J67=0, IF(H67=0, 0, 1), H67/J67),5)</f>
        <v>1</v>
      </c>
    </row>
    <row r="68" spans="1:14" ht="15" thickBot="1" x14ac:dyDescent="0.35">
      <c r="A68" s="1"/>
      <c r="B68" s="1"/>
      <c r="C68" s="1"/>
      <c r="D68" s="1"/>
      <c r="E68" s="1" t="s">
        <v>69</v>
      </c>
      <c r="F68" s="1"/>
      <c r="G68" s="1"/>
      <c r="H68" s="16">
        <v>3300.23</v>
      </c>
      <c r="I68" s="10"/>
      <c r="J68" s="16">
        <v>2800</v>
      </c>
      <c r="K68" s="10"/>
      <c r="L68" s="16">
        <f>ROUND((H68-J68),5)</f>
        <v>500.23</v>
      </c>
      <c r="M68" s="10"/>
      <c r="N68" s="17">
        <f>ROUND(IF(J68=0, IF(H68=0, 0, 1), H68/J68),5)</f>
        <v>1.17865</v>
      </c>
    </row>
    <row r="69" spans="1:14" x14ac:dyDescent="0.3">
      <c r="A69" s="1"/>
      <c r="B69" s="1"/>
      <c r="C69" s="1"/>
      <c r="D69" s="1" t="s">
        <v>70</v>
      </c>
      <c r="E69" s="1"/>
      <c r="F69" s="1"/>
      <c r="G69" s="1"/>
      <c r="H69" s="9">
        <f>ROUND(SUM(H51:H53)+SUM(H57:H61)+SUM(H66:H68),5)</f>
        <v>182881.07</v>
      </c>
      <c r="I69" s="10"/>
      <c r="J69" s="9">
        <f>ROUND(SUM(J51:J53)+SUM(J57:J61)+SUM(J66:J68),5)</f>
        <v>193650</v>
      </c>
      <c r="K69" s="10"/>
      <c r="L69" s="9">
        <f>ROUND((H69-J69),5)</f>
        <v>-10768.93</v>
      </c>
      <c r="M69" s="10"/>
      <c r="N69" s="11">
        <f>ROUND(IF(J69=0, IF(H69=0, 0, 1), H69/J69),5)</f>
        <v>0.94438999999999995</v>
      </c>
    </row>
    <row r="70" spans="1:14" x14ac:dyDescent="0.3">
      <c r="A70" s="1"/>
      <c r="B70" s="1"/>
      <c r="C70" s="1"/>
      <c r="D70" s="1" t="s">
        <v>71</v>
      </c>
      <c r="E70" s="1"/>
      <c r="F70" s="1"/>
      <c r="G70" s="1"/>
      <c r="H70" s="9"/>
      <c r="I70" s="10"/>
      <c r="J70" s="9"/>
      <c r="K70" s="10"/>
      <c r="L70" s="9"/>
      <c r="M70" s="10"/>
      <c r="N70" s="11"/>
    </row>
    <row r="71" spans="1:14" x14ac:dyDescent="0.3">
      <c r="A71" s="1"/>
      <c r="B71" s="1"/>
      <c r="C71" s="1"/>
      <c r="D71" s="1"/>
      <c r="E71" s="1" t="s">
        <v>72</v>
      </c>
      <c r="F71" s="1"/>
      <c r="G71" s="1"/>
      <c r="H71" s="9">
        <v>100</v>
      </c>
      <c r="I71" s="10"/>
      <c r="J71" s="9">
        <v>500</v>
      </c>
      <c r="K71" s="10"/>
      <c r="L71" s="9">
        <f>ROUND((H71-J71),5)</f>
        <v>-400</v>
      </c>
      <c r="M71" s="10"/>
      <c r="N71" s="11">
        <f>ROUND(IF(J71=0, IF(H71=0, 0, 1), H71/J71),5)</f>
        <v>0.2</v>
      </c>
    </row>
    <row r="72" spans="1:14" x14ac:dyDescent="0.3">
      <c r="A72" s="1"/>
      <c r="B72" s="1"/>
      <c r="C72" s="1"/>
      <c r="D72" s="1"/>
      <c r="E72" s="1" t="s">
        <v>73</v>
      </c>
      <c r="F72" s="1"/>
      <c r="G72" s="1"/>
      <c r="H72" s="9">
        <v>50</v>
      </c>
      <c r="I72" s="10"/>
      <c r="J72" s="9">
        <v>500</v>
      </c>
      <c r="K72" s="10"/>
      <c r="L72" s="9">
        <f>ROUND((H72-J72),5)</f>
        <v>-450</v>
      </c>
      <c r="M72" s="10"/>
      <c r="N72" s="11">
        <f>ROUND(IF(J72=0, IF(H72=0, 0, 1), H72/J72),5)</f>
        <v>0.1</v>
      </c>
    </row>
    <row r="73" spans="1:14" x14ac:dyDescent="0.3">
      <c r="A73" s="1"/>
      <c r="B73" s="1"/>
      <c r="C73" s="1"/>
      <c r="D73" s="1"/>
      <c r="E73" s="1" t="s">
        <v>74</v>
      </c>
      <c r="F73" s="1"/>
      <c r="G73" s="1"/>
      <c r="H73" s="9">
        <v>0</v>
      </c>
      <c r="I73" s="10"/>
      <c r="J73" s="9">
        <v>500</v>
      </c>
      <c r="K73" s="10"/>
      <c r="L73" s="9">
        <f>ROUND((H73-J73),5)</f>
        <v>-500</v>
      </c>
      <c r="M73" s="10"/>
      <c r="N73" s="11">
        <f>ROUND(IF(J73=0, IF(H73=0, 0, 1), H73/J73),5)</f>
        <v>0</v>
      </c>
    </row>
    <row r="74" spans="1:14" x14ac:dyDescent="0.3">
      <c r="A74" s="1"/>
      <c r="B74" s="1"/>
      <c r="C74" s="1"/>
      <c r="D74" s="1"/>
      <c r="E74" s="1" t="s">
        <v>75</v>
      </c>
      <c r="F74" s="1"/>
      <c r="G74" s="1"/>
      <c r="H74" s="9">
        <v>304</v>
      </c>
      <c r="I74" s="10"/>
      <c r="J74" s="9"/>
      <c r="K74" s="10"/>
      <c r="L74" s="9"/>
      <c r="M74" s="10"/>
      <c r="N74" s="11"/>
    </row>
    <row r="75" spans="1:14" x14ac:dyDescent="0.3">
      <c r="A75" s="1"/>
      <c r="B75" s="1"/>
      <c r="C75" s="1"/>
      <c r="D75" s="1"/>
      <c r="E75" s="1" t="s">
        <v>76</v>
      </c>
      <c r="F75" s="1"/>
      <c r="G75" s="1"/>
      <c r="H75" s="9"/>
      <c r="I75" s="10"/>
      <c r="J75" s="9"/>
      <c r="K75" s="10"/>
      <c r="L75" s="9"/>
      <c r="M75" s="10"/>
      <c r="N75" s="11"/>
    </row>
    <row r="76" spans="1:14" ht="15" thickBot="1" x14ac:dyDescent="0.35">
      <c r="A76" s="1"/>
      <c r="B76" s="1"/>
      <c r="C76" s="1"/>
      <c r="D76" s="1"/>
      <c r="E76" s="1"/>
      <c r="F76" s="1" t="s">
        <v>77</v>
      </c>
      <c r="G76" s="1"/>
      <c r="H76" s="16">
        <v>100</v>
      </c>
      <c r="I76" s="10"/>
      <c r="J76" s="16">
        <v>200</v>
      </c>
      <c r="K76" s="10"/>
      <c r="L76" s="16">
        <f>ROUND((H76-J76),5)</f>
        <v>-100</v>
      </c>
      <c r="M76" s="10"/>
      <c r="N76" s="17">
        <f>ROUND(IF(J76=0, IF(H76=0, 0, 1), H76/J76),5)</f>
        <v>0.5</v>
      </c>
    </row>
    <row r="77" spans="1:14" x14ac:dyDescent="0.3">
      <c r="A77" s="1"/>
      <c r="B77" s="1"/>
      <c r="C77" s="1"/>
      <c r="D77" s="1"/>
      <c r="E77" s="1" t="s">
        <v>78</v>
      </c>
      <c r="F77" s="1"/>
      <c r="G77" s="1"/>
      <c r="H77" s="9">
        <f>ROUND(SUM(H75:H76),5)</f>
        <v>100</v>
      </c>
      <c r="I77" s="10"/>
      <c r="J77" s="9">
        <f>ROUND(SUM(J75:J76),5)</f>
        <v>200</v>
      </c>
      <c r="K77" s="10"/>
      <c r="L77" s="9">
        <f>ROUND((H77-J77),5)</f>
        <v>-100</v>
      </c>
      <c r="M77" s="10"/>
      <c r="N77" s="11">
        <f>ROUND(IF(J77=0, IF(H77=0, 0, 1), H77/J77),5)</f>
        <v>0.5</v>
      </c>
    </row>
    <row r="78" spans="1:14" x14ac:dyDescent="0.3">
      <c r="A78" s="1"/>
      <c r="B78" s="1"/>
      <c r="C78" s="1"/>
      <c r="D78" s="1"/>
      <c r="E78" s="1" t="s">
        <v>79</v>
      </c>
      <c r="F78" s="1"/>
      <c r="G78" s="1"/>
      <c r="H78" s="9">
        <v>2124</v>
      </c>
      <c r="I78" s="10"/>
      <c r="J78" s="9"/>
      <c r="K78" s="10"/>
      <c r="L78" s="9"/>
      <c r="M78" s="10"/>
      <c r="N78" s="11"/>
    </row>
    <row r="79" spans="1:14" x14ac:dyDescent="0.3">
      <c r="A79" s="1"/>
      <c r="B79" s="1"/>
      <c r="C79" s="1"/>
      <c r="D79" s="1"/>
      <c r="E79" s="1" t="s">
        <v>80</v>
      </c>
      <c r="F79" s="1"/>
      <c r="G79" s="1"/>
      <c r="H79" s="9">
        <v>1600</v>
      </c>
      <c r="I79" s="10"/>
      <c r="J79" s="9"/>
      <c r="K79" s="10"/>
      <c r="L79" s="9"/>
      <c r="M79" s="10"/>
      <c r="N79" s="11"/>
    </row>
    <row r="80" spans="1:14" ht="15" thickBot="1" x14ac:dyDescent="0.35">
      <c r="A80" s="1"/>
      <c r="B80" s="1"/>
      <c r="C80" s="1"/>
      <c r="D80" s="1"/>
      <c r="E80" s="1" t="s">
        <v>81</v>
      </c>
      <c r="F80" s="1"/>
      <c r="G80" s="1"/>
      <c r="H80" s="16">
        <v>27293.48</v>
      </c>
      <c r="I80" s="10"/>
      <c r="J80" s="16"/>
      <c r="K80" s="10"/>
      <c r="L80" s="16"/>
      <c r="M80" s="10"/>
      <c r="N80" s="17"/>
    </row>
    <row r="81" spans="1:14" x14ac:dyDescent="0.3">
      <c r="A81" s="1"/>
      <c r="B81" s="1"/>
      <c r="C81" s="1"/>
      <c r="D81" s="1" t="s">
        <v>82</v>
      </c>
      <c r="E81" s="1"/>
      <c r="F81" s="1"/>
      <c r="G81" s="1"/>
      <c r="H81" s="9">
        <f>ROUND(SUM(H70:H74)+SUM(H77:H80),5)</f>
        <v>31571.48</v>
      </c>
      <c r="I81" s="10"/>
      <c r="J81" s="9">
        <f>ROUND(SUM(J70:J74)+SUM(J77:J80),5)</f>
        <v>1700</v>
      </c>
      <c r="K81" s="10"/>
      <c r="L81" s="9">
        <f>ROUND((H81-J81),5)</f>
        <v>29871.48</v>
      </c>
      <c r="M81" s="10"/>
      <c r="N81" s="11">
        <f>ROUND(IF(J81=0, IF(H81=0, 0, 1), H81/J81),5)</f>
        <v>18.571459999999998</v>
      </c>
    </row>
    <row r="82" spans="1:14" x14ac:dyDescent="0.3">
      <c r="A82" s="1"/>
      <c r="B82" s="1"/>
      <c r="C82" s="1"/>
      <c r="D82" s="1" t="s">
        <v>83</v>
      </c>
      <c r="E82" s="1"/>
      <c r="F82" s="1"/>
      <c r="G82" s="1"/>
      <c r="H82" s="9"/>
      <c r="I82" s="10"/>
      <c r="J82" s="9"/>
      <c r="K82" s="10"/>
      <c r="L82" s="9"/>
      <c r="M82" s="10"/>
      <c r="N82" s="11"/>
    </row>
    <row r="83" spans="1:14" x14ac:dyDescent="0.3">
      <c r="A83" s="1"/>
      <c r="B83" s="1"/>
      <c r="C83" s="1"/>
      <c r="D83" s="1"/>
      <c r="E83" s="1" t="s">
        <v>84</v>
      </c>
      <c r="F83" s="1"/>
      <c r="G83" s="1"/>
      <c r="H83" s="9">
        <v>5625</v>
      </c>
      <c r="I83" s="10"/>
      <c r="J83" s="9"/>
      <c r="K83" s="10"/>
      <c r="L83" s="9"/>
      <c r="M83" s="10"/>
      <c r="N83" s="11"/>
    </row>
    <row r="84" spans="1:14" ht="15" thickBot="1" x14ac:dyDescent="0.35">
      <c r="A84" s="1"/>
      <c r="B84" s="1"/>
      <c r="C84" s="1"/>
      <c r="D84" s="1"/>
      <c r="E84" s="1" t="s">
        <v>85</v>
      </c>
      <c r="F84" s="1"/>
      <c r="G84" s="1"/>
      <c r="H84" s="12">
        <v>600</v>
      </c>
      <c r="I84" s="10"/>
      <c r="J84" s="9"/>
      <c r="K84" s="10"/>
      <c r="L84" s="9"/>
      <c r="M84" s="10"/>
      <c r="N84" s="11"/>
    </row>
    <row r="85" spans="1:14" ht="15" thickBot="1" x14ac:dyDescent="0.35">
      <c r="A85" s="1"/>
      <c r="B85" s="1"/>
      <c r="C85" s="1"/>
      <c r="D85" s="1" t="s">
        <v>86</v>
      </c>
      <c r="E85" s="1"/>
      <c r="F85" s="1"/>
      <c r="G85" s="1"/>
      <c r="H85" s="14">
        <f>ROUND(SUM(H82:H84),5)</f>
        <v>6225</v>
      </c>
      <c r="I85" s="10"/>
      <c r="J85" s="16"/>
      <c r="K85" s="10"/>
      <c r="L85" s="16"/>
      <c r="M85" s="10"/>
      <c r="N85" s="17"/>
    </row>
    <row r="86" spans="1:14" x14ac:dyDescent="0.3">
      <c r="A86" s="1"/>
      <c r="B86" s="1"/>
      <c r="C86" s="1" t="s">
        <v>87</v>
      </c>
      <c r="D86" s="1"/>
      <c r="E86" s="1"/>
      <c r="F86" s="1"/>
      <c r="G86" s="1"/>
      <c r="H86" s="9">
        <f>ROUND(SUM(H4:H5)+SUM(H15:H16)+H26+H36+H42+H50+H69+H81+H85,5)</f>
        <v>331976.19</v>
      </c>
      <c r="I86" s="10"/>
      <c r="J86" s="9">
        <f>ROUND(SUM(J4:J5)+SUM(J15:J16)+J26+J36+J42+J50+J69+J81+J85,5)</f>
        <v>465470</v>
      </c>
      <c r="K86" s="10"/>
      <c r="L86" s="9">
        <f>ROUND((H86-J86),5)</f>
        <v>-133493.81</v>
      </c>
      <c r="M86" s="10"/>
      <c r="N86" s="11">
        <f>ROUND(IF(J86=0, IF(H86=0, 0, 1), H86/J86),5)</f>
        <v>0.71321000000000001</v>
      </c>
    </row>
    <row r="87" spans="1:14" x14ac:dyDescent="0.3">
      <c r="A87" s="1"/>
      <c r="B87" s="1"/>
      <c r="C87" s="1" t="s">
        <v>88</v>
      </c>
      <c r="D87" s="1"/>
      <c r="E87" s="1"/>
      <c r="F87" s="1"/>
      <c r="G87" s="1"/>
      <c r="H87" s="9"/>
      <c r="I87" s="10"/>
      <c r="J87" s="9"/>
      <c r="K87" s="10"/>
      <c r="L87" s="9"/>
      <c r="M87" s="10"/>
      <c r="N87" s="11"/>
    </row>
    <row r="88" spans="1:14" x14ac:dyDescent="0.3">
      <c r="A88" s="1"/>
      <c r="B88" s="1"/>
      <c r="C88" s="1"/>
      <c r="D88" s="1" t="s">
        <v>89</v>
      </c>
      <c r="E88" s="1"/>
      <c r="F88" s="1"/>
      <c r="G88" s="1"/>
      <c r="H88" s="9">
        <v>0.02</v>
      </c>
      <c r="I88" s="10"/>
      <c r="J88" s="9"/>
      <c r="K88" s="10"/>
      <c r="L88" s="9"/>
      <c r="M88" s="10"/>
      <c r="N88" s="11"/>
    </row>
    <row r="89" spans="1:14" x14ac:dyDescent="0.3">
      <c r="A89" s="1"/>
      <c r="B89" s="1"/>
      <c r="C89" s="1"/>
      <c r="D89" s="1" t="s">
        <v>90</v>
      </c>
      <c r="E89" s="1"/>
      <c r="F89" s="1"/>
      <c r="G89" s="1"/>
      <c r="H89" s="9"/>
      <c r="I89" s="10"/>
      <c r="J89" s="9"/>
      <c r="K89" s="10"/>
      <c r="L89" s="9"/>
      <c r="M89" s="10"/>
      <c r="N89" s="11"/>
    </row>
    <row r="90" spans="1:14" x14ac:dyDescent="0.3">
      <c r="A90" s="1"/>
      <c r="B90" s="1"/>
      <c r="C90" s="1"/>
      <c r="D90" s="1"/>
      <c r="E90" s="1" t="s">
        <v>91</v>
      </c>
      <c r="F90" s="1"/>
      <c r="G90" s="1"/>
      <c r="H90" s="9">
        <v>0</v>
      </c>
      <c r="I90" s="10"/>
      <c r="J90" s="9">
        <v>10500</v>
      </c>
      <c r="K90" s="10"/>
      <c r="L90" s="9">
        <f>ROUND((H90-J90),5)</f>
        <v>-10500</v>
      </c>
      <c r="M90" s="10"/>
      <c r="N90" s="11">
        <f>ROUND(IF(J90=0, IF(H90=0, 0, 1), H90/J90),5)</f>
        <v>0</v>
      </c>
    </row>
    <row r="91" spans="1:14" ht="15" thickBot="1" x14ac:dyDescent="0.35">
      <c r="A91" s="1"/>
      <c r="B91" s="1"/>
      <c r="C91" s="1"/>
      <c r="D91" s="1"/>
      <c r="E91" s="1" t="s">
        <v>92</v>
      </c>
      <c r="F91" s="1"/>
      <c r="G91" s="1"/>
      <c r="H91" s="16">
        <v>0</v>
      </c>
      <c r="I91" s="10"/>
      <c r="J91" s="16">
        <v>10</v>
      </c>
      <c r="K91" s="10"/>
      <c r="L91" s="16">
        <f>ROUND((H91-J91),5)</f>
        <v>-10</v>
      </c>
      <c r="M91" s="10"/>
      <c r="N91" s="17">
        <f>ROUND(IF(J91=0, IF(H91=0, 0, 1), H91/J91),5)</f>
        <v>0</v>
      </c>
    </row>
    <row r="92" spans="1:14" x14ac:dyDescent="0.3">
      <c r="A92" s="1"/>
      <c r="B92" s="1"/>
      <c r="C92" s="1"/>
      <c r="D92" s="1" t="s">
        <v>93</v>
      </c>
      <c r="E92" s="1"/>
      <c r="F92" s="1"/>
      <c r="G92" s="1"/>
      <c r="H92" s="9">
        <f>ROUND(SUM(H89:H91),5)</f>
        <v>0</v>
      </c>
      <c r="I92" s="10"/>
      <c r="J92" s="9">
        <f>ROUND(SUM(J89:J91),5)</f>
        <v>10510</v>
      </c>
      <c r="K92" s="10"/>
      <c r="L92" s="9">
        <f>ROUND((H92-J92),5)</f>
        <v>-10510</v>
      </c>
      <c r="M92" s="10"/>
      <c r="N92" s="11">
        <f>ROUND(IF(J92=0, IF(H92=0, 0, 1), H92/J92),5)</f>
        <v>0</v>
      </c>
    </row>
    <row r="93" spans="1:14" x14ac:dyDescent="0.3">
      <c r="A93" s="1"/>
      <c r="B93" s="1"/>
      <c r="C93" s="1"/>
      <c r="D93" s="1" t="s">
        <v>94</v>
      </c>
      <c r="E93" s="1"/>
      <c r="F93" s="1"/>
      <c r="G93" s="1"/>
      <c r="H93" s="9"/>
      <c r="I93" s="10"/>
      <c r="J93" s="9"/>
      <c r="K93" s="10"/>
      <c r="L93" s="9"/>
      <c r="M93" s="10"/>
      <c r="N93" s="11"/>
    </row>
    <row r="94" spans="1:14" x14ac:dyDescent="0.3">
      <c r="A94" s="1"/>
      <c r="B94" s="1"/>
      <c r="C94" s="1"/>
      <c r="D94" s="1"/>
      <c r="E94" s="1" t="s">
        <v>95</v>
      </c>
      <c r="F94" s="1"/>
      <c r="G94" s="1"/>
      <c r="H94" s="9"/>
      <c r="I94" s="10"/>
      <c r="J94" s="9"/>
      <c r="K94" s="10"/>
      <c r="L94" s="9"/>
      <c r="M94" s="10"/>
      <c r="N94" s="11"/>
    </row>
    <row r="95" spans="1:14" x14ac:dyDescent="0.3">
      <c r="A95" s="1"/>
      <c r="B95" s="1"/>
      <c r="C95" s="1"/>
      <c r="D95" s="1"/>
      <c r="E95" s="1"/>
      <c r="F95" s="1" t="s">
        <v>96</v>
      </c>
      <c r="G95" s="1"/>
      <c r="H95" s="9">
        <v>0</v>
      </c>
      <c r="I95" s="10"/>
      <c r="J95" s="9">
        <v>3000</v>
      </c>
      <c r="K95" s="10"/>
      <c r="L95" s="9">
        <f t="shared" ref="L95:L102" si="2">ROUND((H95-J95),5)</f>
        <v>-3000</v>
      </c>
      <c r="M95" s="10"/>
      <c r="N95" s="11">
        <f t="shared" ref="N95:N102" si="3">ROUND(IF(J95=0, IF(H95=0, 0, 1), H95/J95),5)</f>
        <v>0</v>
      </c>
    </row>
    <row r="96" spans="1:14" ht="15" thickBot="1" x14ac:dyDescent="0.35">
      <c r="A96" s="1"/>
      <c r="B96" s="1"/>
      <c r="C96" s="1"/>
      <c r="D96" s="1"/>
      <c r="E96" s="1"/>
      <c r="F96" s="1" t="s">
        <v>97</v>
      </c>
      <c r="G96" s="1"/>
      <c r="H96" s="16">
        <v>-3126.88</v>
      </c>
      <c r="I96" s="10"/>
      <c r="J96" s="16">
        <v>98000</v>
      </c>
      <c r="K96" s="10"/>
      <c r="L96" s="16">
        <f t="shared" si="2"/>
        <v>-101126.88</v>
      </c>
      <c r="M96" s="10"/>
      <c r="N96" s="17">
        <f t="shared" si="3"/>
        <v>-3.1910000000000001E-2</v>
      </c>
    </row>
    <row r="97" spans="1:14" x14ac:dyDescent="0.3">
      <c r="A97" s="1"/>
      <c r="B97" s="1"/>
      <c r="C97" s="1"/>
      <c r="D97" s="1"/>
      <c r="E97" s="1" t="s">
        <v>98</v>
      </c>
      <c r="F97" s="1"/>
      <c r="G97" s="1"/>
      <c r="H97" s="9">
        <f>ROUND(SUM(H94:H96),5)</f>
        <v>-3126.88</v>
      </c>
      <c r="I97" s="10"/>
      <c r="J97" s="9">
        <f>ROUND(SUM(J94:J96),5)</f>
        <v>101000</v>
      </c>
      <c r="K97" s="10"/>
      <c r="L97" s="9">
        <f t="shared" si="2"/>
        <v>-104126.88</v>
      </c>
      <c r="M97" s="10"/>
      <c r="N97" s="11">
        <f t="shared" si="3"/>
        <v>-3.0960000000000001E-2</v>
      </c>
    </row>
    <row r="98" spans="1:14" x14ac:dyDescent="0.3">
      <c r="A98" s="1"/>
      <c r="B98" s="1"/>
      <c r="C98" s="1"/>
      <c r="D98" s="1"/>
      <c r="E98" s="1" t="s">
        <v>99</v>
      </c>
      <c r="F98" s="1"/>
      <c r="G98" s="1"/>
      <c r="H98" s="9">
        <v>0</v>
      </c>
      <c r="I98" s="10"/>
      <c r="J98" s="9">
        <v>125</v>
      </c>
      <c r="K98" s="10"/>
      <c r="L98" s="9">
        <f t="shared" si="2"/>
        <v>-125</v>
      </c>
      <c r="M98" s="10"/>
      <c r="N98" s="11">
        <f t="shared" si="3"/>
        <v>0</v>
      </c>
    </row>
    <row r="99" spans="1:14" x14ac:dyDescent="0.3">
      <c r="A99" s="1"/>
      <c r="B99" s="1"/>
      <c r="C99" s="1"/>
      <c r="D99" s="1"/>
      <c r="E99" s="1" t="s">
        <v>100</v>
      </c>
      <c r="F99" s="1"/>
      <c r="G99" s="1"/>
      <c r="H99" s="9">
        <v>0</v>
      </c>
      <c r="I99" s="10"/>
      <c r="J99" s="9">
        <v>350</v>
      </c>
      <c r="K99" s="10"/>
      <c r="L99" s="9">
        <f t="shared" si="2"/>
        <v>-350</v>
      </c>
      <c r="M99" s="10"/>
      <c r="N99" s="11">
        <f t="shared" si="3"/>
        <v>0</v>
      </c>
    </row>
    <row r="100" spans="1:14" ht="15" thickBot="1" x14ac:dyDescent="0.35">
      <c r="A100" s="1"/>
      <c r="B100" s="1"/>
      <c r="C100" s="1"/>
      <c r="D100" s="1"/>
      <c r="E100" s="1" t="s">
        <v>101</v>
      </c>
      <c r="F100" s="1"/>
      <c r="G100" s="1"/>
      <c r="H100" s="16">
        <v>0</v>
      </c>
      <c r="I100" s="10"/>
      <c r="J100" s="16">
        <v>50</v>
      </c>
      <c r="K100" s="10"/>
      <c r="L100" s="16">
        <f t="shared" si="2"/>
        <v>-50</v>
      </c>
      <c r="M100" s="10"/>
      <c r="N100" s="17">
        <f t="shared" si="3"/>
        <v>0</v>
      </c>
    </row>
    <row r="101" spans="1:14" x14ac:dyDescent="0.3">
      <c r="A101" s="1"/>
      <c r="B101" s="1"/>
      <c r="C101" s="1"/>
      <c r="D101" s="1" t="s">
        <v>102</v>
      </c>
      <c r="E101" s="1"/>
      <c r="F101" s="1"/>
      <c r="G101" s="1"/>
      <c r="H101" s="9">
        <f>ROUND(H93+SUM(H97:H100),5)</f>
        <v>-3126.88</v>
      </c>
      <c r="I101" s="10"/>
      <c r="J101" s="9">
        <f>ROUND(J93+SUM(J97:J100),5)</f>
        <v>101525</v>
      </c>
      <c r="K101" s="10"/>
      <c r="L101" s="9">
        <f t="shared" si="2"/>
        <v>-104651.88</v>
      </c>
      <c r="M101" s="10"/>
      <c r="N101" s="11">
        <f t="shared" si="3"/>
        <v>-3.0800000000000001E-2</v>
      </c>
    </row>
    <row r="102" spans="1:14" x14ac:dyDescent="0.3">
      <c r="A102" s="1"/>
      <c r="B102" s="1"/>
      <c r="C102" s="1"/>
      <c r="D102" s="1" t="s">
        <v>103</v>
      </c>
      <c r="E102" s="1"/>
      <c r="F102" s="1"/>
      <c r="G102" s="1"/>
      <c r="H102" s="9">
        <v>0</v>
      </c>
      <c r="I102" s="10"/>
      <c r="J102" s="9">
        <v>11000</v>
      </c>
      <c r="K102" s="10"/>
      <c r="L102" s="9">
        <f t="shared" si="2"/>
        <v>-11000</v>
      </c>
      <c r="M102" s="10"/>
      <c r="N102" s="11">
        <f t="shared" si="3"/>
        <v>0</v>
      </c>
    </row>
    <row r="103" spans="1:14" x14ac:dyDescent="0.3">
      <c r="A103" s="1"/>
      <c r="B103" s="1"/>
      <c r="C103" s="1"/>
      <c r="D103" s="1" t="s">
        <v>104</v>
      </c>
      <c r="E103" s="1"/>
      <c r="F103" s="1"/>
      <c r="G103" s="1"/>
      <c r="H103" s="9"/>
      <c r="I103" s="10"/>
      <c r="J103" s="9"/>
      <c r="K103" s="10"/>
      <c r="L103" s="9"/>
      <c r="M103" s="10"/>
      <c r="N103" s="11"/>
    </row>
    <row r="104" spans="1:14" x14ac:dyDescent="0.3">
      <c r="A104" s="1"/>
      <c r="B104" s="1"/>
      <c r="C104" s="1"/>
      <c r="D104" s="1"/>
      <c r="E104" s="1" t="s">
        <v>105</v>
      </c>
      <c r="F104" s="1"/>
      <c r="G104" s="1"/>
      <c r="H104" s="9">
        <v>-1120</v>
      </c>
      <c r="I104" s="10"/>
      <c r="J104" s="9">
        <v>300</v>
      </c>
      <c r="K104" s="10"/>
      <c r="L104" s="9">
        <f t="shared" ref="L104:L109" si="4">ROUND((H104-J104),5)</f>
        <v>-1420</v>
      </c>
      <c r="M104" s="10"/>
      <c r="N104" s="11">
        <f t="shared" ref="N104:N109" si="5">ROUND(IF(J104=0, IF(H104=0, 0, 1), H104/J104),5)</f>
        <v>-3.73333</v>
      </c>
    </row>
    <row r="105" spans="1:14" x14ac:dyDescent="0.3">
      <c r="A105" s="1"/>
      <c r="B105" s="1"/>
      <c r="C105" s="1"/>
      <c r="D105" s="1"/>
      <c r="E105" s="1" t="s">
        <v>106</v>
      </c>
      <c r="F105" s="1"/>
      <c r="G105" s="1"/>
      <c r="H105" s="9">
        <v>27293.48</v>
      </c>
      <c r="I105" s="10"/>
      <c r="J105" s="9">
        <v>2000</v>
      </c>
      <c r="K105" s="10"/>
      <c r="L105" s="9">
        <f t="shared" si="4"/>
        <v>25293.48</v>
      </c>
      <c r="M105" s="10"/>
      <c r="N105" s="11">
        <f t="shared" si="5"/>
        <v>13.646739999999999</v>
      </c>
    </row>
    <row r="106" spans="1:14" x14ac:dyDescent="0.3">
      <c r="A106" s="1"/>
      <c r="B106" s="1"/>
      <c r="C106" s="1"/>
      <c r="D106" s="1"/>
      <c r="E106" s="1" t="s">
        <v>107</v>
      </c>
      <c r="F106" s="1"/>
      <c r="G106" s="1"/>
      <c r="H106" s="9">
        <v>890</v>
      </c>
      <c r="I106" s="10"/>
      <c r="J106" s="9">
        <v>3740</v>
      </c>
      <c r="K106" s="10"/>
      <c r="L106" s="9">
        <f t="shared" si="4"/>
        <v>-2850</v>
      </c>
      <c r="M106" s="10"/>
      <c r="N106" s="11">
        <f t="shared" si="5"/>
        <v>0.23796999999999999</v>
      </c>
    </row>
    <row r="107" spans="1:14" x14ac:dyDescent="0.3">
      <c r="A107" s="1"/>
      <c r="B107" s="1"/>
      <c r="C107" s="1"/>
      <c r="D107" s="1"/>
      <c r="E107" s="1" t="s">
        <v>108</v>
      </c>
      <c r="F107" s="1"/>
      <c r="G107" s="1"/>
      <c r="H107" s="9">
        <v>1288.4100000000001</v>
      </c>
      <c r="I107" s="10"/>
      <c r="J107" s="9">
        <v>4600</v>
      </c>
      <c r="K107" s="10"/>
      <c r="L107" s="9">
        <f t="shared" si="4"/>
        <v>-3311.59</v>
      </c>
      <c r="M107" s="10"/>
      <c r="N107" s="11">
        <f t="shared" si="5"/>
        <v>0.28009000000000001</v>
      </c>
    </row>
    <row r="108" spans="1:14" x14ac:dyDescent="0.3">
      <c r="A108" s="1"/>
      <c r="B108" s="1"/>
      <c r="C108" s="1"/>
      <c r="D108" s="1"/>
      <c r="E108" s="1" t="s">
        <v>109</v>
      </c>
      <c r="F108" s="1"/>
      <c r="G108" s="1"/>
      <c r="H108" s="9">
        <v>0</v>
      </c>
      <c r="I108" s="10"/>
      <c r="J108" s="9">
        <v>160</v>
      </c>
      <c r="K108" s="10"/>
      <c r="L108" s="9">
        <f t="shared" si="4"/>
        <v>-160</v>
      </c>
      <c r="M108" s="10"/>
      <c r="N108" s="11">
        <f t="shared" si="5"/>
        <v>0</v>
      </c>
    </row>
    <row r="109" spans="1:14" x14ac:dyDescent="0.3">
      <c r="A109" s="1"/>
      <c r="B109" s="1"/>
      <c r="C109" s="1"/>
      <c r="D109" s="1"/>
      <c r="E109" s="1" t="s">
        <v>110</v>
      </c>
      <c r="F109" s="1"/>
      <c r="G109" s="1"/>
      <c r="H109" s="9">
        <v>55.66</v>
      </c>
      <c r="I109" s="10"/>
      <c r="J109" s="9">
        <v>600</v>
      </c>
      <c r="K109" s="10"/>
      <c r="L109" s="9">
        <f t="shared" si="4"/>
        <v>-544.34</v>
      </c>
      <c r="M109" s="10"/>
      <c r="N109" s="11">
        <f t="shared" si="5"/>
        <v>9.2770000000000005E-2</v>
      </c>
    </row>
    <row r="110" spans="1:14" x14ac:dyDescent="0.3">
      <c r="A110" s="1"/>
      <c r="B110" s="1"/>
      <c r="C110" s="1"/>
      <c r="D110" s="1"/>
      <c r="E110" s="1" t="s">
        <v>111</v>
      </c>
      <c r="F110" s="1"/>
      <c r="G110" s="1"/>
      <c r="H110" s="9">
        <v>1401.68</v>
      </c>
      <c r="I110" s="10"/>
      <c r="J110" s="9"/>
      <c r="K110" s="10"/>
      <c r="L110" s="9"/>
      <c r="M110" s="10"/>
      <c r="N110" s="11"/>
    </row>
    <row r="111" spans="1:14" x14ac:dyDescent="0.3">
      <c r="A111" s="1"/>
      <c r="B111" s="1"/>
      <c r="C111" s="1"/>
      <c r="D111" s="1"/>
      <c r="E111" s="1" t="s">
        <v>112</v>
      </c>
      <c r="F111" s="1"/>
      <c r="G111" s="1"/>
      <c r="H111" s="9">
        <v>25786.78</v>
      </c>
      <c r="I111" s="10"/>
      <c r="J111" s="9">
        <v>33000</v>
      </c>
      <c r="K111" s="10"/>
      <c r="L111" s="9">
        <f>ROUND((H111-J111),5)</f>
        <v>-7213.22</v>
      </c>
      <c r="M111" s="10"/>
      <c r="N111" s="11">
        <f>ROUND(IF(J111=0, IF(H111=0, 0, 1), H111/J111),5)</f>
        <v>0.78142</v>
      </c>
    </row>
    <row r="112" spans="1:14" x14ac:dyDescent="0.3">
      <c r="A112" s="1"/>
      <c r="B112" s="1"/>
      <c r="C112" s="1"/>
      <c r="D112" s="1"/>
      <c r="E112" s="1" t="s">
        <v>113</v>
      </c>
      <c r="F112" s="1"/>
      <c r="G112" s="1"/>
      <c r="H112" s="9">
        <v>2000</v>
      </c>
      <c r="I112" s="10"/>
      <c r="J112" s="9"/>
      <c r="K112" s="10"/>
      <c r="L112" s="9"/>
      <c r="M112" s="10"/>
      <c r="N112" s="11"/>
    </row>
    <row r="113" spans="1:14" x14ac:dyDescent="0.3">
      <c r="A113" s="1"/>
      <c r="B113" s="1"/>
      <c r="C113" s="1"/>
      <c r="D113" s="1"/>
      <c r="E113" s="1" t="s">
        <v>114</v>
      </c>
      <c r="F113" s="1"/>
      <c r="G113" s="1"/>
      <c r="H113" s="9">
        <v>1405.95</v>
      </c>
      <c r="I113" s="10"/>
      <c r="J113" s="9">
        <v>11450</v>
      </c>
      <c r="K113" s="10"/>
      <c r="L113" s="9">
        <f>ROUND((H113-J113),5)</f>
        <v>-10044.049999999999</v>
      </c>
      <c r="M113" s="10"/>
      <c r="N113" s="11">
        <f>ROUND(IF(J113=0, IF(H113=0, 0, 1), H113/J113),5)</f>
        <v>0.12279</v>
      </c>
    </row>
    <row r="114" spans="1:14" x14ac:dyDescent="0.3">
      <c r="A114" s="1"/>
      <c r="B114" s="1"/>
      <c r="C114" s="1"/>
      <c r="D114" s="1"/>
      <c r="E114" s="1" t="s">
        <v>115</v>
      </c>
      <c r="F114" s="1"/>
      <c r="G114" s="1"/>
      <c r="H114" s="9"/>
      <c r="I114" s="10"/>
      <c r="J114" s="9"/>
      <c r="K114" s="10"/>
      <c r="L114" s="9"/>
      <c r="M114" s="10"/>
      <c r="N114" s="11"/>
    </row>
    <row r="115" spans="1:14" x14ac:dyDescent="0.3">
      <c r="A115" s="1"/>
      <c r="B115" s="1"/>
      <c r="C115" s="1"/>
      <c r="D115" s="1"/>
      <c r="E115" s="1"/>
      <c r="F115" s="1" t="s">
        <v>116</v>
      </c>
      <c r="G115" s="1"/>
      <c r="H115" s="9">
        <v>2577.4899999999998</v>
      </c>
      <c r="I115" s="10"/>
      <c r="J115" s="9">
        <v>4000</v>
      </c>
      <c r="K115" s="10"/>
      <c r="L115" s="9">
        <f>ROUND((H115-J115),5)</f>
        <v>-1422.51</v>
      </c>
      <c r="M115" s="10"/>
      <c r="N115" s="11">
        <f>ROUND(IF(J115=0, IF(H115=0, 0, 1), H115/J115),5)</f>
        <v>0.64437</v>
      </c>
    </row>
    <row r="116" spans="1:14" ht="15" thickBot="1" x14ac:dyDescent="0.35">
      <c r="A116" s="1"/>
      <c r="B116" s="1"/>
      <c r="C116" s="1"/>
      <c r="D116" s="1"/>
      <c r="E116" s="1"/>
      <c r="F116" s="1" t="s">
        <v>117</v>
      </c>
      <c r="G116" s="1"/>
      <c r="H116" s="16">
        <v>1029.4000000000001</v>
      </c>
      <c r="I116" s="10"/>
      <c r="J116" s="16">
        <v>400</v>
      </c>
      <c r="K116" s="10"/>
      <c r="L116" s="16">
        <f>ROUND((H116-J116),5)</f>
        <v>629.4</v>
      </c>
      <c r="M116" s="10"/>
      <c r="N116" s="17">
        <f>ROUND(IF(J116=0, IF(H116=0, 0, 1), H116/J116),5)</f>
        <v>2.5735000000000001</v>
      </c>
    </row>
    <row r="117" spans="1:14" x14ac:dyDescent="0.3">
      <c r="A117" s="1"/>
      <c r="B117" s="1"/>
      <c r="C117" s="1"/>
      <c r="D117" s="1"/>
      <c r="E117" s="1" t="s">
        <v>118</v>
      </c>
      <c r="F117" s="1"/>
      <c r="G117" s="1"/>
      <c r="H117" s="9">
        <f>ROUND(SUM(H114:H116),5)</f>
        <v>3606.89</v>
      </c>
      <c r="I117" s="10"/>
      <c r="J117" s="9">
        <f>ROUND(SUM(J114:J116),5)</f>
        <v>4400</v>
      </c>
      <c r="K117" s="10"/>
      <c r="L117" s="9">
        <f>ROUND((H117-J117),5)</f>
        <v>-793.11</v>
      </c>
      <c r="M117" s="10"/>
      <c r="N117" s="11">
        <f>ROUND(IF(J117=0, IF(H117=0, 0, 1), H117/J117),5)</f>
        <v>0.81974999999999998</v>
      </c>
    </row>
    <row r="118" spans="1:14" x14ac:dyDescent="0.3">
      <c r="A118" s="1"/>
      <c r="B118" s="1"/>
      <c r="C118" s="1"/>
      <c r="D118" s="1"/>
      <c r="E118" s="1" t="s">
        <v>119</v>
      </c>
      <c r="F118" s="1"/>
      <c r="G118" s="1"/>
      <c r="H118" s="9">
        <v>0</v>
      </c>
      <c r="I118" s="10"/>
      <c r="J118" s="9">
        <v>600</v>
      </c>
      <c r="K118" s="10"/>
      <c r="L118" s="9">
        <f>ROUND((H118-J118),5)</f>
        <v>-600</v>
      </c>
      <c r="M118" s="10"/>
      <c r="N118" s="11">
        <f>ROUND(IF(J118=0, IF(H118=0, 0, 1), H118/J118),5)</f>
        <v>0</v>
      </c>
    </row>
    <row r="119" spans="1:14" x14ac:dyDescent="0.3">
      <c r="A119" s="1"/>
      <c r="B119" s="1"/>
      <c r="C119" s="1"/>
      <c r="D119" s="1"/>
      <c r="E119" s="1" t="s">
        <v>120</v>
      </c>
      <c r="F119" s="1"/>
      <c r="G119" s="1"/>
      <c r="H119" s="9">
        <v>50.65</v>
      </c>
      <c r="I119" s="10"/>
      <c r="J119" s="9"/>
      <c r="K119" s="10"/>
      <c r="L119" s="9"/>
      <c r="M119" s="10"/>
      <c r="N119" s="11"/>
    </row>
    <row r="120" spans="1:14" x14ac:dyDescent="0.3">
      <c r="A120" s="1"/>
      <c r="B120" s="1"/>
      <c r="C120" s="1"/>
      <c r="D120" s="1"/>
      <c r="E120" s="1" t="s">
        <v>121</v>
      </c>
      <c r="F120" s="1"/>
      <c r="G120" s="1"/>
      <c r="H120" s="9">
        <v>900</v>
      </c>
      <c r="I120" s="10"/>
      <c r="J120" s="9"/>
      <c r="K120" s="10"/>
      <c r="L120" s="9"/>
      <c r="M120" s="10"/>
      <c r="N120" s="11"/>
    </row>
    <row r="121" spans="1:14" x14ac:dyDescent="0.3">
      <c r="A121" s="1"/>
      <c r="B121" s="1"/>
      <c r="C121" s="1"/>
      <c r="D121" s="1"/>
      <c r="E121" s="1" t="s">
        <v>122</v>
      </c>
      <c r="F121" s="1"/>
      <c r="G121" s="1"/>
      <c r="H121" s="9">
        <v>139.33000000000001</v>
      </c>
      <c r="I121" s="10"/>
      <c r="J121" s="9">
        <v>560</v>
      </c>
      <c r="K121" s="10"/>
      <c r="L121" s="9">
        <f t="shared" ref="L121:L128" si="6">ROUND((H121-J121),5)</f>
        <v>-420.67</v>
      </c>
      <c r="M121" s="10"/>
      <c r="N121" s="11">
        <f t="shared" ref="N121:N128" si="7">ROUND(IF(J121=0, IF(H121=0, 0, 1), H121/J121),5)</f>
        <v>0.24879999999999999</v>
      </c>
    </row>
    <row r="122" spans="1:14" x14ac:dyDescent="0.3">
      <c r="A122" s="1"/>
      <c r="B122" s="1"/>
      <c r="C122" s="1"/>
      <c r="D122" s="1"/>
      <c r="E122" s="1" t="s">
        <v>123</v>
      </c>
      <c r="F122" s="1"/>
      <c r="G122" s="1"/>
      <c r="H122" s="9">
        <v>450</v>
      </c>
      <c r="I122" s="10"/>
      <c r="J122" s="9">
        <v>864</v>
      </c>
      <c r="K122" s="10"/>
      <c r="L122" s="9">
        <f t="shared" si="6"/>
        <v>-414</v>
      </c>
      <c r="M122" s="10"/>
      <c r="N122" s="11">
        <f t="shared" si="7"/>
        <v>0.52083000000000002</v>
      </c>
    </row>
    <row r="123" spans="1:14" x14ac:dyDescent="0.3">
      <c r="A123" s="1"/>
      <c r="B123" s="1"/>
      <c r="C123" s="1"/>
      <c r="D123" s="1"/>
      <c r="E123" s="1" t="s">
        <v>124</v>
      </c>
      <c r="F123" s="1"/>
      <c r="G123" s="1"/>
      <c r="H123" s="9">
        <v>-200</v>
      </c>
      <c r="I123" s="10"/>
      <c r="J123" s="9">
        <v>9000</v>
      </c>
      <c r="K123" s="10"/>
      <c r="L123" s="9">
        <f t="shared" si="6"/>
        <v>-9200</v>
      </c>
      <c r="M123" s="10"/>
      <c r="N123" s="11">
        <f t="shared" si="7"/>
        <v>-2.222E-2</v>
      </c>
    </row>
    <row r="124" spans="1:14" x14ac:dyDescent="0.3">
      <c r="A124" s="1"/>
      <c r="B124" s="1"/>
      <c r="C124" s="1"/>
      <c r="D124" s="1"/>
      <c r="E124" s="1" t="s">
        <v>125</v>
      </c>
      <c r="F124" s="1"/>
      <c r="G124" s="1"/>
      <c r="H124" s="9">
        <v>0</v>
      </c>
      <c r="I124" s="10"/>
      <c r="J124" s="9">
        <v>89200</v>
      </c>
      <c r="K124" s="10"/>
      <c r="L124" s="9">
        <f t="shared" si="6"/>
        <v>-89200</v>
      </c>
      <c r="M124" s="10"/>
      <c r="N124" s="11">
        <f t="shared" si="7"/>
        <v>0</v>
      </c>
    </row>
    <row r="125" spans="1:14" x14ac:dyDescent="0.3">
      <c r="A125" s="1"/>
      <c r="B125" s="1"/>
      <c r="C125" s="1"/>
      <c r="D125" s="1"/>
      <c r="E125" s="1" t="s">
        <v>126</v>
      </c>
      <c r="F125" s="1"/>
      <c r="G125" s="1"/>
      <c r="H125" s="9">
        <v>0</v>
      </c>
      <c r="I125" s="10"/>
      <c r="J125" s="9">
        <v>1700</v>
      </c>
      <c r="K125" s="10"/>
      <c r="L125" s="9">
        <f t="shared" si="6"/>
        <v>-1700</v>
      </c>
      <c r="M125" s="10"/>
      <c r="N125" s="11">
        <f t="shared" si="7"/>
        <v>0</v>
      </c>
    </row>
    <row r="126" spans="1:14" x14ac:dyDescent="0.3">
      <c r="A126" s="1"/>
      <c r="B126" s="1"/>
      <c r="C126" s="1"/>
      <c r="D126" s="1"/>
      <c r="E126" s="1" t="s">
        <v>127</v>
      </c>
      <c r="F126" s="1"/>
      <c r="G126" s="1"/>
      <c r="H126" s="9">
        <v>111.13</v>
      </c>
      <c r="I126" s="10"/>
      <c r="J126" s="9">
        <v>700</v>
      </c>
      <c r="K126" s="10"/>
      <c r="L126" s="9">
        <f t="shared" si="6"/>
        <v>-588.87</v>
      </c>
      <c r="M126" s="10"/>
      <c r="N126" s="11">
        <f t="shared" si="7"/>
        <v>0.15876000000000001</v>
      </c>
    </row>
    <row r="127" spans="1:14" x14ac:dyDescent="0.3">
      <c r="A127" s="1"/>
      <c r="B127" s="1"/>
      <c r="C127" s="1"/>
      <c r="D127" s="1"/>
      <c r="E127" s="1" t="s">
        <v>128</v>
      </c>
      <c r="F127" s="1"/>
      <c r="G127" s="1"/>
      <c r="H127" s="9">
        <v>0</v>
      </c>
      <c r="I127" s="10"/>
      <c r="J127" s="9">
        <v>5000</v>
      </c>
      <c r="K127" s="10"/>
      <c r="L127" s="9">
        <f t="shared" si="6"/>
        <v>-5000</v>
      </c>
      <c r="M127" s="10"/>
      <c r="N127" s="11">
        <f t="shared" si="7"/>
        <v>0</v>
      </c>
    </row>
    <row r="128" spans="1:14" x14ac:dyDescent="0.3">
      <c r="A128" s="1"/>
      <c r="B128" s="1"/>
      <c r="C128" s="1"/>
      <c r="D128" s="1"/>
      <c r="E128" s="1" t="s">
        <v>129</v>
      </c>
      <c r="F128" s="1"/>
      <c r="G128" s="1"/>
      <c r="H128" s="9">
        <v>0</v>
      </c>
      <c r="I128" s="10"/>
      <c r="J128" s="9">
        <v>17500</v>
      </c>
      <c r="K128" s="10"/>
      <c r="L128" s="9">
        <f t="shared" si="6"/>
        <v>-17500</v>
      </c>
      <c r="M128" s="10"/>
      <c r="N128" s="11">
        <f t="shared" si="7"/>
        <v>0</v>
      </c>
    </row>
    <row r="129" spans="1:14" x14ac:dyDescent="0.3">
      <c r="A129" s="1"/>
      <c r="B129" s="1"/>
      <c r="C129" s="1"/>
      <c r="D129" s="1"/>
      <c r="E129" s="1" t="s">
        <v>130</v>
      </c>
      <c r="F129" s="1"/>
      <c r="G129" s="1"/>
      <c r="H129" s="9">
        <v>148.36000000000001</v>
      </c>
      <c r="I129" s="10"/>
      <c r="J129" s="9"/>
      <c r="K129" s="10"/>
      <c r="L129" s="9"/>
      <c r="M129" s="10"/>
      <c r="N129" s="11"/>
    </row>
    <row r="130" spans="1:14" x14ac:dyDescent="0.3">
      <c r="A130" s="1"/>
      <c r="B130" s="1"/>
      <c r="C130" s="1"/>
      <c r="D130" s="1"/>
      <c r="E130" s="1" t="s">
        <v>131</v>
      </c>
      <c r="F130" s="1"/>
      <c r="G130" s="1"/>
      <c r="H130" s="9">
        <v>0</v>
      </c>
      <c r="I130" s="10"/>
      <c r="J130" s="9">
        <v>1000</v>
      </c>
      <c r="K130" s="10"/>
      <c r="L130" s="9">
        <f>ROUND((H130-J130),5)</f>
        <v>-1000</v>
      </c>
      <c r="M130" s="10"/>
      <c r="N130" s="11">
        <f>ROUND(IF(J130=0, IF(H130=0, 0, 1), H130/J130),5)</f>
        <v>0</v>
      </c>
    </row>
    <row r="131" spans="1:14" x14ac:dyDescent="0.3">
      <c r="A131" s="1"/>
      <c r="B131" s="1"/>
      <c r="C131" s="1"/>
      <c r="D131" s="1"/>
      <c r="E131" s="1" t="s">
        <v>132</v>
      </c>
      <c r="F131" s="1"/>
      <c r="G131" s="1"/>
      <c r="H131" s="9">
        <v>65</v>
      </c>
      <c r="I131" s="10"/>
      <c r="J131" s="9"/>
      <c r="K131" s="10"/>
      <c r="L131" s="9"/>
      <c r="M131" s="10"/>
      <c r="N131" s="11"/>
    </row>
    <row r="132" spans="1:14" x14ac:dyDescent="0.3">
      <c r="A132" s="1"/>
      <c r="B132" s="1"/>
      <c r="C132" s="1"/>
      <c r="D132" s="1"/>
      <c r="E132" s="1" t="s">
        <v>133</v>
      </c>
      <c r="F132" s="1"/>
      <c r="G132" s="1"/>
      <c r="H132" s="9">
        <v>283.06</v>
      </c>
      <c r="I132" s="10"/>
      <c r="J132" s="9">
        <v>3400</v>
      </c>
      <c r="K132" s="10"/>
      <c r="L132" s="9">
        <f>ROUND((H132-J132),5)</f>
        <v>-3116.94</v>
      </c>
      <c r="M132" s="10"/>
      <c r="N132" s="11">
        <f>ROUND(IF(J132=0, IF(H132=0, 0, 1), H132/J132),5)</f>
        <v>8.3250000000000005E-2</v>
      </c>
    </row>
    <row r="133" spans="1:14" x14ac:dyDescent="0.3">
      <c r="A133" s="1"/>
      <c r="B133" s="1"/>
      <c r="C133" s="1"/>
      <c r="D133" s="1"/>
      <c r="E133" s="1" t="s">
        <v>134</v>
      </c>
      <c r="F133" s="1"/>
      <c r="G133" s="1"/>
      <c r="H133" s="9">
        <v>0</v>
      </c>
      <c r="I133" s="10"/>
      <c r="J133" s="9">
        <v>1250</v>
      </c>
      <c r="K133" s="10"/>
      <c r="L133" s="9">
        <f>ROUND((H133-J133),5)</f>
        <v>-1250</v>
      </c>
      <c r="M133" s="10"/>
      <c r="N133" s="11">
        <f>ROUND(IF(J133=0, IF(H133=0, 0, 1), H133/J133),5)</f>
        <v>0</v>
      </c>
    </row>
    <row r="134" spans="1:14" x14ac:dyDescent="0.3">
      <c r="A134" s="1"/>
      <c r="B134" s="1"/>
      <c r="C134" s="1"/>
      <c r="D134" s="1"/>
      <c r="E134" s="1" t="s">
        <v>135</v>
      </c>
      <c r="F134" s="1"/>
      <c r="G134" s="1"/>
      <c r="H134" s="9">
        <v>233.02</v>
      </c>
      <c r="I134" s="10"/>
      <c r="J134" s="9"/>
      <c r="K134" s="10"/>
      <c r="L134" s="9"/>
      <c r="M134" s="10"/>
      <c r="N134" s="11"/>
    </row>
    <row r="135" spans="1:14" x14ac:dyDescent="0.3">
      <c r="A135" s="1"/>
      <c r="B135" s="1"/>
      <c r="C135" s="1"/>
      <c r="D135" s="1"/>
      <c r="E135" s="1" t="s">
        <v>136</v>
      </c>
      <c r="F135" s="1"/>
      <c r="G135" s="1"/>
      <c r="H135" s="9">
        <v>0</v>
      </c>
      <c r="I135" s="10"/>
      <c r="J135" s="9">
        <v>600</v>
      </c>
      <c r="K135" s="10"/>
      <c r="L135" s="9">
        <f>ROUND((H135-J135),5)</f>
        <v>-600</v>
      </c>
      <c r="M135" s="10"/>
      <c r="N135" s="11">
        <f>ROUND(IF(J135=0, IF(H135=0, 0, 1), H135/J135),5)</f>
        <v>0</v>
      </c>
    </row>
    <row r="136" spans="1:14" x14ac:dyDescent="0.3">
      <c r="A136" s="1"/>
      <c r="B136" s="1"/>
      <c r="C136" s="1"/>
      <c r="D136" s="1"/>
      <c r="E136" s="1" t="s">
        <v>137</v>
      </c>
      <c r="F136" s="1"/>
      <c r="G136" s="1"/>
      <c r="H136" s="9">
        <v>0</v>
      </c>
      <c r="I136" s="10"/>
      <c r="J136" s="9">
        <v>1000</v>
      </c>
      <c r="K136" s="10"/>
      <c r="L136" s="9">
        <f>ROUND((H136-J136),5)</f>
        <v>-1000</v>
      </c>
      <c r="M136" s="10"/>
      <c r="N136" s="11">
        <f>ROUND(IF(J136=0, IF(H136=0, 0, 1), H136/J136),5)</f>
        <v>0</v>
      </c>
    </row>
    <row r="137" spans="1:14" ht="15" thickBot="1" x14ac:dyDescent="0.35">
      <c r="A137" s="1"/>
      <c r="B137" s="1"/>
      <c r="C137" s="1"/>
      <c r="D137" s="1"/>
      <c r="E137" s="1" t="s">
        <v>138</v>
      </c>
      <c r="F137" s="1"/>
      <c r="G137" s="1"/>
      <c r="H137" s="16">
        <v>0</v>
      </c>
      <c r="I137" s="10"/>
      <c r="J137" s="16">
        <v>500</v>
      </c>
      <c r="K137" s="10"/>
      <c r="L137" s="16">
        <f>ROUND((H137-J137),5)</f>
        <v>-500</v>
      </c>
      <c r="M137" s="10"/>
      <c r="N137" s="17">
        <f>ROUND(IF(J137=0, IF(H137=0, 0, 1), H137/J137),5)</f>
        <v>0</v>
      </c>
    </row>
    <row r="138" spans="1:14" x14ac:dyDescent="0.3">
      <c r="A138" s="1"/>
      <c r="B138" s="1"/>
      <c r="C138" s="1"/>
      <c r="D138" s="1" t="s">
        <v>139</v>
      </c>
      <c r="E138" s="1"/>
      <c r="F138" s="1"/>
      <c r="G138" s="1"/>
      <c r="H138" s="9">
        <f>ROUND(SUM(H103:H113)+SUM(H117:H137),5)</f>
        <v>64789.4</v>
      </c>
      <c r="I138" s="10"/>
      <c r="J138" s="9">
        <f>ROUND(SUM(J103:J113)+SUM(J117:J137),5)</f>
        <v>193124</v>
      </c>
      <c r="K138" s="10"/>
      <c r="L138" s="9">
        <f>ROUND((H138-J138),5)</f>
        <v>-128334.6</v>
      </c>
      <c r="M138" s="10"/>
      <c r="N138" s="11">
        <f>ROUND(IF(J138=0, IF(H138=0, 0, 1), H138/J138),5)</f>
        <v>0.33548</v>
      </c>
    </row>
    <row r="139" spans="1:14" x14ac:dyDescent="0.3">
      <c r="A139" s="1"/>
      <c r="B139" s="1"/>
      <c r="C139" s="1"/>
      <c r="D139" s="1" t="s">
        <v>140</v>
      </c>
      <c r="E139" s="1"/>
      <c r="F139" s="1"/>
      <c r="G139" s="1"/>
      <c r="H139" s="9"/>
      <c r="I139" s="10"/>
      <c r="J139" s="9"/>
      <c r="K139" s="10"/>
      <c r="L139" s="9"/>
      <c r="M139" s="10"/>
      <c r="N139" s="11"/>
    </row>
    <row r="140" spans="1:14" x14ac:dyDescent="0.3">
      <c r="A140" s="1"/>
      <c r="B140" s="1"/>
      <c r="C140" s="1"/>
      <c r="D140" s="1"/>
      <c r="E140" s="1" t="s">
        <v>141</v>
      </c>
      <c r="F140" s="1"/>
      <c r="G140" s="1"/>
      <c r="H140" s="9"/>
      <c r="I140" s="10"/>
      <c r="J140" s="9"/>
      <c r="K140" s="10"/>
      <c r="L140" s="9"/>
      <c r="M140" s="10"/>
      <c r="N140" s="11"/>
    </row>
    <row r="141" spans="1:14" x14ac:dyDescent="0.3">
      <c r="A141" s="1"/>
      <c r="B141" s="1"/>
      <c r="C141" s="1"/>
      <c r="D141" s="1"/>
      <c r="E141" s="1"/>
      <c r="F141" s="1" t="s">
        <v>142</v>
      </c>
      <c r="G141" s="1"/>
      <c r="H141" s="9">
        <v>0</v>
      </c>
      <c r="I141" s="10"/>
      <c r="J141" s="9">
        <v>500</v>
      </c>
      <c r="K141" s="10"/>
      <c r="L141" s="9">
        <f t="shared" ref="L141:L148" si="8">ROUND((H141-J141),5)</f>
        <v>-500</v>
      </c>
      <c r="M141" s="10"/>
      <c r="N141" s="11">
        <f t="shared" ref="N141:N148" si="9">ROUND(IF(J141=0, IF(H141=0, 0, 1), H141/J141),5)</f>
        <v>0</v>
      </c>
    </row>
    <row r="142" spans="1:14" ht="15" thickBot="1" x14ac:dyDescent="0.35">
      <c r="A142" s="1"/>
      <c r="B142" s="1"/>
      <c r="C142" s="1"/>
      <c r="D142" s="1"/>
      <c r="E142" s="1"/>
      <c r="F142" s="1" t="s">
        <v>143</v>
      </c>
      <c r="G142" s="1"/>
      <c r="H142" s="16">
        <v>0</v>
      </c>
      <c r="I142" s="10"/>
      <c r="J142" s="16">
        <v>500</v>
      </c>
      <c r="K142" s="10"/>
      <c r="L142" s="16">
        <f t="shared" si="8"/>
        <v>-500</v>
      </c>
      <c r="M142" s="10"/>
      <c r="N142" s="17">
        <f t="shared" si="9"/>
        <v>0</v>
      </c>
    </row>
    <row r="143" spans="1:14" x14ac:dyDescent="0.3">
      <c r="A143" s="1"/>
      <c r="B143" s="1"/>
      <c r="C143" s="1"/>
      <c r="D143" s="1"/>
      <c r="E143" s="1" t="s">
        <v>144</v>
      </c>
      <c r="F143" s="1"/>
      <c r="G143" s="1"/>
      <c r="H143" s="9">
        <f>ROUND(SUM(H140:H142),5)</f>
        <v>0</v>
      </c>
      <c r="I143" s="10"/>
      <c r="J143" s="9">
        <f>ROUND(SUM(J140:J142),5)</f>
        <v>1000</v>
      </c>
      <c r="K143" s="10"/>
      <c r="L143" s="9">
        <f t="shared" si="8"/>
        <v>-1000</v>
      </c>
      <c r="M143" s="10"/>
      <c r="N143" s="11">
        <f t="shared" si="9"/>
        <v>0</v>
      </c>
    </row>
    <row r="144" spans="1:14" x14ac:dyDescent="0.3">
      <c r="A144" s="1"/>
      <c r="B144" s="1"/>
      <c r="C144" s="1"/>
      <c r="D144" s="1"/>
      <c r="E144" s="1" t="s">
        <v>145</v>
      </c>
      <c r="F144" s="1"/>
      <c r="G144" s="1"/>
      <c r="H144" s="9">
        <v>0</v>
      </c>
      <c r="I144" s="10"/>
      <c r="J144" s="9">
        <v>100</v>
      </c>
      <c r="K144" s="10"/>
      <c r="L144" s="9">
        <f t="shared" si="8"/>
        <v>-100</v>
      </c>
      <c r="M144" s="10"/>
      <c r="N144" s="11">
        <f t="shared" si="9"/>
        <v>0</v>
      </c>
    </row>
    <row r="145" spans="1:14" x14ac:dyDescent="0.3">
      <c r="A145" s="1"/>
      <c r="B145" s="1"/>
      <c r="C145" s="1"/>
      <c r="D145" s="1"/>
      <c r="E145" s="1" t="s">
        <v>146</v>
      </c>
      <c r="F145" s="1"/>
      <c r="G145" s="1"/>
      <c r="H145" s="9">
        <v>0</v>
      </c>
      <c r="I145" s="10"/>
      <c r="J145" s="9">
        <v>3000</v>
      </c>
      <c r="K145" s="10"/>
      <c r="L145" s="9">
        <f t="shared" si="8"/>
        <v>-3000</v>
      </c>
      <c r="M145" s="10"/>
      <c r="N145" s="11">
        <f t="shared" si="9"/>
        <v>0</v>
      </c>
    </row>
    <row r="146" spans="1:14" x14ac:dyDescent="0.3">
      <c r="A146" s="1"/>
      <c r="B146" s="1"/>
      <c r="C146" s="1"/>
      <c r="D146" s="1"/>
      <c r="E146" s="1" t="s">
        <v>147</v>
      </c>
      <c r="F146" s="1"/>
      <c r="G146" s="1"/>
      <c r="H146" s="9">
        <v>0</v>
      </c>
      <c r="I146" s="10"/>
      <c r="J146" s="9">
        <v>50</v>
      </c>
      <c r="K146" s="10"/>
      <c r="L146" s="9">
        <f t="shared" si="8"/>
        <v>-50</v>
      </c>
      <c r="M146" s="10"/>
      <c r="N146" s="11">
        <f t="shared" si="9"/>
        <v>0</v>
      </c>
    </row>
    <row r="147" spans="1:14" x14ac:dyDescent="0.3">
      <c r="A147" s="1"/>
      <c r="B147" s="1"/>
      <c r="C147" s="1"/>
      <c r="D147" s="1"/>
      <c r="E147" s="1" t="s">
        <v>148</v>
      </c>
      <c r="F147" s="1"/>
      <c r="G147" s="1"/>
      <c r="H147" s="9">
        <v>0</v>
      </c>
      <c r="I147" s="10"/>
      <c r="J147" s="9">
        <v>50</v>
      </c>
      <c r="K147" s="10"/>
      <c r="L147" s="9">
        <f t="shared" si="8"/>
        <v>-50</v>
      </c>
      <c r="M147" s="10"/>
      <c r="N147" s="11">
        <f t="shared" si="9"/>
        <v>0</v>
      </c>
    </row>
    <row r="148" spans="1:14" x14ac:dyDescent="0.3">
      <c r="A148" s="1"/>
      <c r="B148" s="1"/>
      <c r="C148" s="1"/>
      <c r="D148" s="1"/>
      <c r="E148" s="1" t="s">
        <v>149</v>
      </c>
      <c r="F148" s="1"/>
      <c r="G148" s="1"/>
      <c r="H148" s="9">
        <v>0</v>
      </c>
      <c r="I148" s="10"/>
      <c r="J148" s="9">
        <v>250</v>
      </c>
      <c r="K148" s="10"/>
      <c r="L148" s="9">
        <f t="shared" si="8"/>
        <v>-250</v>
      </c>
      <c r="M148" s="10"/>
      <c r="N148" s="11">
        <f t="shared" si="9"/>
        <v>0</v>
      </c>
    </row>
    <row r="149" spans="1:14" x14ac:dyDescent="0.3">
      <c r="A149" s="1"/>
      <c r="B149" s="1"/>
      <c r="C149" s="1"/>
      <c r="D149" s="1"/>
      <c r="E149" s="1" t="s">
        <v>150</v>
      </c>
      <c r="F149" s="1"/>
      <c r="G149" s="1"/>
      <c r="H149" s="9"/>
      <c r="I149" s="10"/>
      <c r="J149" s="9"/>
      <c r="K149" s="10"/>
      <c r="L149" s="9"/>
      <c r="M149" s="10"/>
      <c r="N149" s="11"/>
    </row>
    <row r="150" spans="1:14" x14ac:dyDescent="0.3">
      <c r="A150" s="1"/>
      <c r="B150" s="1"/>
      <c r="C150" s="1"/>
      <c r="D150" s="1"/>
      <c r="E150" s="1"/>
      <c r="F150" s="1" t="s">
        <v>151</v>
      </c>
      <c r="G150" s="1"/>
      <c r="H150" s="9">
        <v>614</v>
      </c>
      <c r="I150" s="10"/>
      <c r="J150" s="9">
        <v>300</v>
      </c>
      <c r="K150" s="10"/>
      <c r="L150" s="9">
        <f>ROUND((H150-J150),5)</f>
        <v>314</v>
      </c>
      <c r="M150" s="10"/>
      <c r="N150" s="11">
        <f>ROUND(IF(J150=0, IF(H150=0, 0, 1), H150/J150),5)</f>
        <v>2.0466700000000002</v>
      </c>
    </row>
    <row r="151" spans="1:14" ht="15" thickBot="1" x14ac:dyDescent="0.35">
      <c r="A151" s="1"/>
      <c r="B151" s="1"/>
      <c r="C151" s="1"/>
      <c r="D151" s="1"/>
      <c r="E151" s="1"/>
      <c r="F151" s="1" t="s">
        <v>152</v>
      </c>
      <c r="G151" s="1"/>
      <c r="H151" s="16">
        <v>0</v>
      </c>
      <c r="I151" s="10"/>
      <c r="J151" s="16">
        <v>9300</v>
      </c>
      <c r="K151" s="10"/>
      <c r="L151" s="16">
        <f>ROUND((H151-J151),5)</f>
        <v>-9300</v>
      </c>
      <c r="M151" s="10"/>
      <c r="N151" s="17">
        <f>ROUND(IF(J151=0, IF(H151=0, 0, 1), H151/J151),5)</f>
        <v>0</v>
      </c>
    </row>
    <row r="152" spans="1:14" x14ac:dyDescent="0.3">
      <c r="A152" s="1"/>
      <c r="B152" s="1"/>
      <c r="C152" s="1"/>
      <c r="D152" s="1"/>
      <c r="E152" s="1" t="s">
        <v>153</v>
      </c>
      <c r="F152" s="1"/>
      <c r="G152" s="1"/>
      <c r="H152" s="9">
        <f>ROUND(SUM(H149:H151),5)</f>
        <v>614</v>
      </c>
      <c r="I152" s="10"/>
      <c r="J152" s="9">
        <f>ROUND(SUM(J149:J151),5)</f>
        <v>9600</v>
      </c>
      <c r="K152" s="10"/>
      <c r="L152" s="9">
        <f>ROUND((H152-J152),5)</f>
        <v>-8986</v>
      </c>
      <c r="M152" s="10"/>
      <c r="N152" s="11">
        <f>ROUND(IF(J152=0, IF(H152=0, 0, 1), H152/J152),5)</f>
        <v>6.3960000000000003E-2</v>
      </c>
    </row>
    <row r="153" spans="1:14" x14ac:dyDescent="0.3">
      <c r="A153" s="1"/>
      <c r="B153" s="1"/>
      <c r="C153" s="1"/>
      <c r="D153" s="1"/>
      <c r="E153" s="1" t="s">
        <v>154</v>
      </c>
      <c r="F153" s="1"/>
      <c r="G153" s="1"/>
      <c r="H153" s="9">
        <v>1000</v>
      </c>
      <c r="I153" s="10"/>
      <c r="J153" s="9">
        <v>40000</v>
      </c>
      <c r="K153" s="10"/>
      <c r="L153" s="9">
        <f>ROUND((H153-J153),5)</f>
        <v>-39000</v>
      </c>
      <c r="M153" s="10"/>
      <c r="N153" s="11">
        <f>ROUND(IF(J153=0, IF(H153=0, 0, 1), H153/J153),5)</f>
        <v>2.5000000000000001E-2</v>
      </c>
    </row>
    <row r="154" spans="1:14" x14ac:dyDescent="0.3">
      <c r="A154" s="1"/>
      <c r="B154" s="1"/>
      <c r="C154" s="1"/>
      <c r="D154" s="1"/>
      <c r="E154" s="1" t="s">
        <v>155</v>
      </c>
      <c r="F154" s="1"/>
      <c r="G154" s="1"/>
      <c r="H154" s="9">
        <v>0</v>
      </c>
      <c r="I154" s="10"/>
      <c r="J154" s="9">
        <v>2000</v>
      </c>
      <c r="K154" s="10"/>
      <c r="L154" s="9">
        <f>ROUND((H154-J154),5)</f>
        <v>-2000</v>
      </c>
      <c r="M154" s="10"/>
      <c r="N154" s="11">
        <f>ROUND(IF(J154=0, IF(H154=0, 0, 1), H154/J154),5)</f>
        <v>0</v>
      </c>
    </row>
    <row r="155" spans="1:14" x14ac:dyDescent="0.3">
      <c r="A155" s="1"/>
      <c r="B155" s="1"/>
      <c r="C155" s="1"/>
      <c r="D155" s="1"/>
      <c r="E155" s="1" t="s">
        <v>156</v>
      </c>
      <c r="F155" s="1"/>
      <c r="G155" s="1"/>
      <c r="H155" s="9"/>
      <c r="I155" s="10"/>
      <c r="J155" s="9"/>
      <c r="K155" s="10"/>
      <c r="L155" s="9"/>
      <c r="M155" s="10"/>
      <c r="N155" s="11"/>
    </row>
    <row r="156" spans="1:14" x14ac:dyDescent="0.3">
      <c r="A156" s="1"/>
      <c r="B156" s="1"/>
      <c r="C156" s="1"/>
      <c r="D156" s="1"/>
      <c r="E156" s="1"/>
      <c r="F156" s="1" t="s">
        <v>157</v>
      </c>
      <c r="G156" s="1"/>
      <c r="H156" s="9">
        <v>28.18</v>
      </c>
      <c r="I156" s="10"/>
      <c r="J156" s="9">
        <v>500</v>
      </c>
      <c r="K156" s="10"/>
      <c r="L156" s="9">
        <f>ROUND((H156-J156),5)</f>
        <v>-471.82</v>
      </c>
      <c r="M156" s="10"/>
      <c r="N156" s="11">
        <f>ROUND(IF(J156=0, IF(H156=0, 0, 1), H156/J156),5)</f>
        <v>5.636E-2</v>
      </c>
    </row>
    <row r="157" spans="1:14" x14ac:dyDescent="0.3">
      <c r="A157" s="1"/>
      <c r="B157" s="1"/>
      <c r="C157" s="1"/>
      <c r="D157" s="1"/>
      <c r="E157" s="1"/>
      <c r="F157" s="1" t="s">
        <v>158</v>
      </c>
      <c r="G157" s="1"/>
      <c r="H157" s="9">
        <v>0</v>
      </c>
      <c r="I157" s="10"/>
      <c r="J157" s="9">
        <v>500</v>
      </c>
      <c r="K157" s="10"/>
      <c r="L157" s="9">
        <f>ROUND((H157-J157),5)</f>
        <v>-500</v>
      </c>
      <c r="M157" s="10"/>
      <c r="N157" s="11">
        <f>ROUND(IF(J157=0, IF(H157=0, 0, 1), H157/J157),5)</f>
        <v>0</v>
      </c>
    </row>
    <row r="158" spans="1:14" ht="15" thickBot="1" x14ac:dyDescent="0.35">
      <c r="A158" s="1"/>
      <c r="B158" s="1"/>
      <c r="C158" s="1"/>
      <c r="D158" s="1"/>
      <c r="E158" s="1"/>
      <c r="F158" s="1" t="s">
        <v>159</v>
      </c>
      <c r="G158" s="1"/>
      <c r="H158" s="16">
        <v>66.400000000000006</v>
      </c>
      <c r="I158" s="10"/>
      <c r="J158" s="16">
        <v>2500</v>
      </c>
      <c r="K158" s="10"/>
      <c r="L158" s="16">
        <f>ROUND((H158-J158),5)</f>
        <v>-2433.6</v>
      </c>
      <c r="M158" s="10"/>
      <c r="N158" s="17">
        <f>ROUND(IF(J158=0, IF(H158=0, 0, 1), H158/J158),5)</f>
        <v>2.656E-2</v>
      </c>
    </row>
    <row r="159" spans="1:14" x14ac:dyDescent="0.3">
      <c r="A159" s="1"/>
      <c r="B159" s="1"/>
      <c r="C159" s="1"/>
      <c r="D159" s="1"/>
      <c r="E159" s="1" t="s">
        <v>160</v>
      </c>
      <c r="F159" s="1"/>
      <c r="G159" s="1"/>
      <c r="H159" s="9">
        <f>ROUND(SUM(H155:H158),5)</f>
        <v>94.58</v>
      </c>
      <c r="I159" s="10"/>
      <c r="J159" s="9">
        <f>ROUND(SUM(J155:J158),5)</f>
        <v>3500</v>
      </c>
      <c r="K159" s="10"/>
      <c r="L159" s="9">
        <f>ROUND((H159-J159),5)</f>
        <v>-3405.42</v>
      </c>
      <c r="M159" s="10"/>
      <c r="N159" s="11">
        <f>ROUND(IF(J159=0, IF(H159=0, 0, 1), H159/J159),5)</f>
        <v>2.7019999999999999E-2</v>
      </c>
    </row>
    <row r="160" spans="1:14" x14ac:dyDescent="0.3">
      <c r="A160" s="1"/>
      <c r="B160" s="1"/>
      <c r="C160" s="1"/>
      <c r="D160" s="1"/>
      <c r="E160" s="1" t="s">
        <v>161</v>
      </c>
      <c r="F160" s="1"/>
      <c r="G160" s="1"/>
      <c r="H160" s="9"/>
      <c r="I160" s="10"/>
      <c r="J160" s="9"/>
      <c r="K160" s="10"/>
      <c r="L160" s="9"/>
      <c r="M160" s="10"/>
      <c r="N160" s="11"/>
    </row>
    <row r="161" spans="1:14" x14ac:dyDescent="0.3">
      <c r="A161" s="1"/>
      <c r="B161" s="1"/>
      <c r="C161" s="1"/>
      <c r="D161" s="1"/>
      <c r="E161" s="1"/>
      <c r="F161" s="1" t="s">
        <v>162</v>
      </c>
      <c r="G161" s="1"/>
      <c r="H161" s="9">
        <v>0</v>
      </c>
      <c r="I161" s="10"/>
      <c r="J161" s="9">
        <v>900</v>
      </c>
      <c r="K161" s="10"/>
      <c r="L161" s="9">
        <f>ROUND((H161-J161),5)</f>
        <v>-900</v>
      </c>
      <c r="M161" s="10"/>
      <c r="N161" s="11">
        <f>ROUND(IF(J161=0, IF(H161=0, 0, 1), H161/J161),5)</f>
        <v>0</v>
      </c>
    </row>
    <row r="162" spans="1:14" x14ac:dyDescent="0.3">
      <c r="A162" s="1"/>
      <c r="B162" s="1"/>
      <c r="C162" s="1"/>
      <c r="D162" s="1"/>
      <c r="E162" s="1"/>
      <c r="F162" s="1" t="s">
        <v>163</v>
      </c>
      <c r="G162" s="1"/>
      <c r="H162" s="9">
        <v>0</v>
      </c>
      <c r="I162" s="10"/>
      <c r="J162" s="9">
        <v>2000</v>
      </c>
      <c r="K162" s="10"/>
      <c r="L162" s="9">
        <f>ROUND((H162-J162),5)</f>
        <v>-2000</v>
      </c>
      <c r="M162" s="10"/>
      <c r="N162" s="11">
        <f>ROUND(IF(J162=0, IF(H162=0, 0, 1), H162/J162),5)</f>
        <v>0</v>
      </c>
    </row>
    <row r="163" spans="1:14" x14ac:dyDescent="0.3">
      <c r="A163" s="1"/>
      <c r="B163" s="1"/>
      <c r="C163" s="1"/>
      <c r="D163" s="1"/>
      <c r="E163" s="1"/>
      <c r="F163" s="1" t="s">
        <v>164</v>
      </c>
      <c r="G163" s="1"/>
      <c r="H163" s="9">
        <v>600</v>
      </c>
      <c r="I163" s="10"/>
      <c r="J163" s="9">
        <v>9500</v>
      </c>
      <c r="K163" s="10"/>
      <c r="L163" s="9">
        <f>ROUND((H163-J163),5)</f>
        <v>-8900</v>
      </c>
      <c r="M163" s="10"/>
      <c r="N163" s="11">
        <f>ROUND(IF(J163=0, IF(H163=0, 0, 1), H163/J163),5)</f>
        <v>6.3159999999999994E-2</v>
      </c>
    </row>
    <row r="164" spans="1:14" x14ac:dyDescent="0.3">
      <c r="A164" s="1"/>
      <c r="B164" s="1"/>
      <c r="C164" s="1"/>
      <c r="D164" s="1"/>
      <c r="E164" s="1"/>
      <c r="F164" s="1" t="s">
        <v>165</v>
      </c>
      <c r="G164" s="1"/>
      <c r="H164" s="9"/>
      <c r="I164" s="10"/>
      <c r="J164" s="9"/>
      <c r="K164" s="10"/>
      <c r="L164" s="9"/>
      <c r="M164" s="10"/>
      <c r="N164" s="11"/>
    </row>
    <row r="165" spans="1:14" x14ac:dyDescent="0.3">
      <c r="A165" s="1"/>
      <c r="B165" s="1"/>
      <c r="C165" s="1"/>
      <c r="D165" s="1"/>
      <c r="E165" s="1"/>
      <c r="F165" s="1"/>
      <c r="G165" s="1" t="s">
        <v>166</v>
      </c>
      <c r="H165" s="9">
        <v>47.87</v>
      </c>
      <c r="I165" s="10"/>
      <c r="J165" s="9">
        <v>540</v>
      </c>
      <c r="K165" s="10"/>
      <c r="L165" s="9">
        <f t="shared" ref="L165:L178" si="10">ROUND((H165-J165),5)</f>
        <v>-492.13</v>
      </c>
      <c r="M165" s="10"/>
      <c r="N165" s="11">
        <f t="shared" ref="N165:N178" si="11">ROUND(IF(J165=0, IF(H165=0, 0, 1), H165/J165),5)</f>
        <v>8.8650000000000007E-2</v>
      </c>
    </row>
    <row r="166" spans="1:14" x14ac:dyDescent="0.3">
      <c r="A166" s="1"/>
      <c r="B166" s="1"/>
      <c r="C166" s="1"/>
      <c r="D166" s="1"/>
      <c r="E166" s="1"/>
      <c r="F166" s="1"/>
      <c r="G166" s="1" t="s">
        <v>167</v>
      </c>
      <c r="H166" s="9">
        <v>1620</v>
      </c>
      <c r="I166" s="10"/>
      <c r="J166" s="9">
        <v>10000</v>
      </c>
      <c r="K166" s="10"/>
      <c r="L166" s="9">
        <f t="shared" si="10"/>
        <v>-8380</v>
      </c>
      <c r="M166" s="10"/>
      <c r="N166" s="11">
        <f t="shared" si="11"/>
        <v>0.16200000000000001</v>
      </c>
    </row>
    <row r="167" spans="1:14" x14ac:dyDescent="0.3">
      <c r="A167" s="1"/>
      <c r="B167" s="1"/>
      <c r="C167" s="1"/>
      <c r="D167" s="1"/>
      <c r="E167" s="1"/>
      <c r="F167" s="1"/>
      <c r="G167" s="1" t="s">
        <v>168</v>
      </c>
      <c r="H167" s="9">
        <v>204.06</v>
      </c>
      <c r="I167" s="10"/>
      <c r="J167" s="9">
        <v>2000</v>
      </c>
      <c r="K167" s="10"/>
      <c r="L167" s="9">
        <f t="shared" si="10"/>
        <v>-1795.94</v>
      </c>
      <c r="M167" s="10"/>
      <c r="N167" s="11">
        <f t="shared" si="11"/>
        <v>0.10203</v>
      </c>
    </row>
    <row r="168" spans="1:14" x14ac:dyDescent="0.3">
      <c r="A168" s="1"/>
      <c r="B168" s="1"/>
      <c r="C168" s="1"/>
      <c r="D168" s="1"/>
      <c r="E168" s="1"/>
      <c r="F168" s="1"/>
      <c r="G168" s="1" t="s">
        <v>169</v>
      </c>
      <c r="H168" s="9">
        <v>200</v>
      </c>
      <c r="I168" s="10"/>
      <c r="J168" s="9">
        <v>1200</v>
      </c>
      <c r="K168" s="10"/>
      <c r="L168" s="9">
        <f t="shared" si="10"/>
        <v>-1000</v>
      </c>
      <c r="M168" s="10"/>
      <c r="N168" s="11">
        <f t="shared" si="11"/>
        <v>0.16667000000000001</v>
      </c>
    </row>
    <row r="169" spans="1:14" ht="15" thickBot="1" x14ac:dyDescent="0.35">
      <c r="A169" s="1"/>
      <c r="B169" s="1"/>
      <c r="C169" s="1"/>
      <c r="D169" s="1"/>
      <c r="E169" s="1"/>
      <c r="F169" s="1"/>
      <c r="G169" s="1" t="s">
        <v>170</v>
      </c>
      <c r="H169" s="16">
        <v>950</v>
      </c>
      <c r="I169" s="10"/>
      <c r="J169" s="16">
        <v>4000</v>
      </c>
      <c r="K169" s="10"/>
      <c r="L169" s="16">
        <f t="shared" si="10"/>
        <v>-3050</v>
      </c>
      <c r="M169" s="10"/>
      <c r="N169" s="17">
        <f t="shared" si="11"/>
        <v>0.23749999999999999</v>
      </c>
    </row>
    <row r="170" spans="1:14" x14ac:dyDescent="0.3">
      <c r="A170" s="1"/>
      <c r="B170" s="1"/>
      <c r="C170" s="1"/>
      <c r="D170" s="1"/>
      <c r="E170" s="1"/>
      <c r="F170" s="1" t="s">
        <v>171</v>
      </c>
      <c r="G170" s="1"/>
      <c r="H170" s="9">
        <f>ROUND(SUM(H164:H169),5)</f>
        <v>3021.93</v>
      </c>
      <c r="I170" s="10"/>
      <c r="J170" s="9">
        <f>ROUND(SUM(J164:J169),5)</f>
        <v>17740</v>
      </c>
      <c r="K170" s="10"/>
      <c r="L170" s="9">
        <f t="shared" si="10"/>
        <v>-14718.07</v>
      </c>
      <c r="M170" s="10"/>
      <c r="N170" s="11">
        <f t="shared" si="11"/>
        <v>0.17035</v>
      </c>
    </row>
    <row r="171" spans="1:14" x14ac:dyDescent="0.3">
      <c r="A171" s="1"/>
      <c r="B171" s="1"/>
      <c r="C171" s="1"/>
      <c r="D171" s="1"/>
      <c r="E171" s="1"/>
      <c r="F171" s="1" t="s">
        <v>172</v>
      </c>
      <c r="G171" s="1"/>
      <c r="H171" s="9">
        <v>0</v>
      </c>
      <c r="I171" s="10"/>
      <c r="J171" s="9">
        <v>500</v>
      </c>
      <c r="K171" s="10"/>
      <c r="L171" s="9">
        <f t="shared" si="10"/>
        <v>-500</v>
      </c>
      <c r="M171" s="10"/>
      <c r="N171" s="11">
        <f t="shared" si="11"/>
        <v>0</v>
      </c>
    </row>
    <row r="172" spans="1:14" x14ac:dyDescent="0.3">
      <c r="A172" s="1"/>
      <c r="B172" s="1"/>
      <c r="C172" s="1"/>
      <c r="D172" s="1"/>
      <c r="E172" s="1"/>
      <c r="F172" s="1" t="s">
        <v>173</v>
      </c>
      <c r="G172" s="1"/>
      <c r="H172" s="9">
        <v>0</v>
      </c>
      <c r="I172" s="10"/>
      <c r="J172" s="9">
        <v>300</v>
      </c>
      <c r="K172" s="10"/>
      <c r="L172" s="9">
        <f t="shared" si="10"/>
        <v>-300</v>
      </c>
      <c r="M172" s="10"/>
      <c r="N172" s="11">
        <f t="shared" si="11"/>
        <v>0</v>
      </c>
    </row>
    <row r="173" spans="1:14" ht="15" thickBot="1" x14ac:dyDescent="0.35">
      <c r="A173" s="1"/>
      <c r="B173" s="1"/>
      <c r="C173" s="1"/>
      <c r="D173" s="1"/>
      <c r="E173" s="1"/>
      <c r="F173" s="1" t="s">
        <v>174</v>
      </c>
      <c r="G173" s="1"/>
      <c r="H173" s="16">
        <v>670</v>
      </c>
      <c r="I173" s="10"/>
      <c r="J173" s="16">
        <v>0</v>
      </c>
      <c r="K173" s="10"/>
      <c r="L173" s="16">
        <f t="shared" si="10"/>
        <v>670</v>
      </c>
      <c r="M173" s="10"/>
      <c r="N173" s="17">
        <f t="shared" si="11"/>
        <v>1</v>
      </c>
    </row>
    <row r="174" spans="1:14" x14ac:dyDescent="0.3">
      <c r="A174" s="1"/>
      <c r="B174" s="1"/>
      <c r="C174" s="1"/>
      <c r="D174" s="1"/>
      <c r="E174" s="1" t="s">
        <v>175</v>
      </c>
      <c r="F174" s="1"/>
      <c r="G174" s="1"/>
      <c r="H174" s="9">
        <f>ROUND(SUM(H160:H163)+SUM(H170:H173),5)</f>
        <v>4291.93</v>
      </c>
      <c r="I174" s="10"/>
      <c r="J174" s="9">
        <f>ROUND(SUM(J160:J163)+SUM(J170:J173),5)</f>
        <v>30940</v>
      </c>
      <c r="K174" s="10"/>
      <c r="L174" s="9">
        <f t="shared" si="10"/>
        <v>-26648.07</v>
      </c>
      <c r="M174" s="10"/>
      <c r="N174" s="11">
        <f t="shared" si="11"/>
        <v>0.13872000000000001</v>
      </c>
    </row>
    <row r="175" spans="1:14" x14ac:dyDescent="0.3">
      <c r="A175" s="1"/>
      <c r="B175" s="1"/>
      <c r="C175" s="1"/>
      <c r="D175" s="1"/>
      <c r="E175" s="1" t="s">
        <v>176</v>
      </c>
      <c r="F175" s="1"/>
      <c r="G175" s="1"/>
      <c r="H175" s="9">
        <v>11.91</v>
      </c>
      <c r="I175" s="10"/>
      <c r="J175" s="9">
        <v>7500</v>
      </c>
      <c r="K175" s="10"/>
      <c r="L175" s="9">
        <f t="shared" si="10"/>
        <v>-7488.09</v>
      </c>
      <c r="M175" s="10"/>
      <c r="N175" s="11">
        <f t="shared" si="11"/>
        <v>1.5900000000000001E-3</v>
      </c>
    </row>
    <row r="176" spans="1:14" x14ac:dyDescent="0.3">
      <c r="A176" s="1"/>
      <c r="B176" s="1"/>
      <c r="C176" s="1"/>
      <c r="D176" s="1"/>
      <c r="E176" s="1" t="s">
        <v>177</v>
      </c>
      <c r="F176" s="1"/>
      <c r="G176" s="1"/>
      <c r="H176" s="9">
        <v>0</v>
      </c>
      <c r="I176" s="10"/>
      <c r="J176" s="9">
        <v>375</v>
      </c>
      <c r="K176" s="10"/>
      <c r="L176" s="9">
        <f t="shared" si="10"/>
        <v>-375</v>
      </c>
      <c r="M176" s="10"/>
      <c r="N176" s="11">
        <f t="shared" si="11"/>
        <v>0</v>
      </c>
    </row>
    <row r="177" spans="1:14" x14ac:dyDescent="0.3">
      <c r="A177" s="1"/>
      <c r="B177" s="1"/>
      <c r="C177" s="1"/>
      <c r="D177" s="1"/>
      <c r="E177" s="1" t="s">
        <v>178</v>
      </c>
      <c r="F177" s="1"/>
      <c r="G177" s="1"/>
      <c r="H177" s="9">
        <v>224.52</v>
      </c>
      <c r="I177" s="10"/>
      <c r="J177" s="9">
        <v>550</v>
      </c>
      <c r="K177" s="10"/>
      <c r="L177" s="9">
        <f t="shared" si="10"/>
        <v>-325.48</v>
      </c>
      <c r="M177" s="10"/>
      <c r="N177" s="11">
        <f t="shared" si="11"/>
        <v>0.40822000000000003</v>
      </c>
    </row>
    <row r="178" spans="1:14" x14ac:dyDescent="0.3">
      <c r="A178" s="1"/>
      <c r="B178" s="1"/>
      <c r="C178" s="1"/>
      <c r="D178" s="1"/>
      <c r="E178" s="1" t="s">
        <v>179</v>
      </c>
      <c r="F178" s="1"/>
      <c r="G178" s="1"/>
      <c r="H178" s="9">
        <v>-1324.61</v>
      </c>
      <c r="I178" s="10"/>
      <c r="J178" s="9">
        <v>13200</v>
      </c>
      <c r="K178" s="10"/>
      <c r="L178" s="9">
        <f t="shared" si="10"/>
        <v>-14524.61</v>
      </c>
      <c r="M178" s="10"/>
      <c r="N178" s="11">
        <f t="shared" si="11"/>
        <v>-0.10034999999999999</v>
      </c>
    </row>
    <row r="179" spans="1:14" x14ac:dyDescent="0.3">
      <c r="A179" s="1"/>
      <c r="B179" s="1"/>
      <c r="C179" s="1"/>
      <c r="D179" s="1"/>
      <c r="E179" s="1" t="s">
        <v>180</v>
      </c>
      <c r="F179" s="1"/>
      <c r="G179" s="1"/>
      <c r="H179" s="9"/>
      <c r="I179" s="10"/>
      <c r="J179" s="9"/>
      <c r="K179" s="10"/>
      <c r="L179" s="9"/>
      <c r="M179" s="10"/>
      <c r="N179" s="11"/>
    </row>
    <row r="180" spans="1:14" x14ac:dyDescent="0.3">
      <c r="A180" s="1"/>
      <c r="B180" s="1"/>
      <c r="C180" s="1"/>
      <c r="D180" s="1"/>
      <c r="E180" s="1"/>
      <c r="F180" s="1" t="s">
        <v>181</v>
      </c>
      <c r="G180" s="1"/>
      <c r="H180" s="9">
        <v>0</v>
      </c>
      <c r="I180" s="10"/>
      <c r="J180" s="9">
        <v>1600</v>
      </c>
      <c r="K180" s="10"/>
      <c r="L180" s="9">
        <f>ROUND((H180-J180),5)</f>
        <v>-1600</v>
      </c>
      <c r="M180" s="10"/>
      <c r="N180" s="11">
        <f>ROUND(IF(J180=0, IF(H180=0, 0, 1), H180/J180),5)</f>
        <v>0</v>
      </c>
    </row>
    <row r="181" spans="1:14" x14ac:dyDescent="0.3">
      <c r="A181" s="1"/>
      <c r="B181" s="1"/>
      <c r="C181" s="1"/>
      <c r="D181" s="1"/>
      <c r="E181" s="1"/>
      <c r="F181" s="1" t="s">
        <v>182</v>
      </c>
      <c r="G181" s="1"/>
      <c r="H181" s="9">
        <v>0</v>
      </c>
      <c r="I181" s="10"/>
      <c r="J181" s="9">
        <v>1600</v>
      </c>
      <c r="K181" s="10"/>
      <c r="L181" s="9">
        <f>ROUND((H181-J181),5)</f>
        <v>-1600</v>
      </c>
      <c r="M181" s="10"/>
      <c r="N181" s="11">
        <f>ROUND(IF(J181=0, IF(H181=0, 0, 1), H181/J181),5)</f>
        <v>0</v>
      </c>
    </row>
    <row r="182" spans="1:14" ht="15" thickBot="1" x14ac:dyDescent="0.35">
      <c r="A182" s="1"/>
      <c r="B182" s="1"/>
      <c r="C182" s="1"/>
      <c r="D182" s="1"/>
      <c r="E182" s="1"/>
      <c r="F182" s="1" t="s">
        <v>183</v>
      </c>
      <c r="G182" s="1"/>
      <c r="H182" s="16">
        <v>0</v>
      </c>
      <c r="I182" s="10"/>
      <c r="J182" s="16">
        <v>1600</v>
      </c>
      <c r="K182" s="10"/>
      <c r="L182" s="16">
        <f>ROUND((H182-J182),5)</f>
        <v>-1600</v>
      </c>
      <c r="M182" s="10"/>
      <c r="N182" s="17">
        <f>ROUND(IF(J182=0, IF(H182=0, 0, 1), H182/J182),5)</f>
        <v>0</v>
      </c>
    </row>
    <row r="183" spans="1:14" x14ac:dyDescent="0.3">
      <c r="A183" s="1"/>
      <c r="B183" s="1"/>
      <c r="C183" s="1"/>
      <c r="D183" s="1"/>
      <c r="E183" s="1" t="s">
        <v>184</v>
      </c>
      <c r="F183" s="1"/>
      <c r="G183" s="1"/>
      <c r="H183" s="9">
        <f>ROUND(SUM(H179:H182),5)</f>
        <v>0</v>
      </c>
      <c r="I183" s="10"/>
      <c r="J183" s="9">
        <f>ROUND(SUM(J179:J182),5)</f>
        <v>4800</v>
      </c>
      <c r="K183" s="10"/>
      <c r="L183" s="9">
        <f>ROUND((H183-J183),5)</f>
        <v>-4800</v>
      </c>
      <c r="M183" s="10"/>
      <c r="N183" s="11">
        <f>ROUND(IF(J183=0, IF(H183=0, 0, 1), H183/J183),5)</f>
        <v>0</v>
      </c>
    </row>
    <row r="184" spans="1:14" x14ac:dyDescent="0.3">
      <c r="A184" s="1"/>
      <c r="B184" s="1"/>
      <c r="C184" s="1"/>
      <c r="D184" s="1"/>
      <c r="E184" s="1" t="s">
        <v>185</v>
      </c>
      <c r="F184" s="1"/>
      <c r="G184" s="1"/>
      <c r="H184" s="9"/>
      <c r="I184" s="10"/>
      <c r="J184" s="9"/>
      <c r="K184" s="10"/>
      <c r="L184" s="9"/>
      <c r="M184" s="10"/>
      <c r="N184" s="11"/>
    </row>
    <row r="185" spans="1:14" x14ac:dyDescent="0.3">
      <c r="A185" s="1"/>
      <c r="B185" s="1"/>
      <c r="C185" s="1"/>
      <c r="D185" s="1"/>
      <c r="E185" s="1"/>
      <c r="F185" s="1" t="s">
        <v>186</v>
      </c>
      <c r="G185" s="1"/>
      <c r="H185" s="9">
        <v>313.93</v>
      </c>
      <c r="I185" s="10"/>
      <c r="J185" s="9">
        <v>100</v>
      </c>
      <c r="K185" s="10"/>
      <c r="L185" s="9">
        <f t="shared" ref="L185:L191" si="12">ROUND((H185-J185),5)</f>
        <v>213.93</v>
      </c>
      <c r="M185" s="10"/>
      <c r="N185" s="11">
        <f t="shared" ref="N185:N191" si="13">ROUND(IF(J185=0, IF(H185=0, 0, 1), H185/J185),5)</f>
        <v>3.1393</v>
      </c>
    </row>
    <row r="186" spans="1:14" ht="15" thickBot="1" x14ac:dyDescent="0.35">
      <c r="A186" s="1"/>
      <c r="B186" s="1"/>
      <c r="C186" s="1"/>
      <c r="D186" s="1"/>
      <c r="E186" s="1"/>
      <c r="F186" s="1" t="s">
        <v>187</v>
      </c>
      <c r="G186" s="1"/>
      <c r="H186" s="16">
        <v>0</v>
      </c>
      <c r="I186" s="10"/>
      <c r="J186" s="16">
        <v>500</v>
      </c>
      <c r="K186" s="10"/>
      <c r="L186" s="16">
        <f t="shared" si="12"/>
        <v>-500</v>
      </c>
      <c r="M186" s="10"/>
      <c r="N186" s="17">
        <f t="shared" si="13"/>
        <v>0</v>
      </c>
    </row>
    <row r="187" spans="1:14" x14ac:dyDescent="0.3">
      <c r="A187" s="1"/>
      <c r="B187" s="1"/>
      <c r="C187" s="1"/>
      <c r="D187" s="1"/>
      <c r="E187" s="1" t="s">
        <v>188</v>
      </c>
      <c r="F187" s="1"/>
      <c r="G187" s="1"/>
      <c r="H187" s="9">
        <f>ROUND(SUM(H184:H186),5)</f>
        <v>313.93</v>
      </c>
      <c r="I187" s="10"/>
      <c r="J187" s="9">
        <f>ROUND(SUM(J184:J186),5)</f>
        <v>600</v>
      </c>
      <c r="K187" s="10"/>
      <c r="L187" s="9">
        <f t="shared" si="12"/>
        <v>-286.07</v>
      </c>
      <c r="M187" s="10"/>
      <c r="N187" s="11">
        <f t="shared" si="13"/>
        <v>0.52322000000000002</v>
      </c>
    </row>
    <row r="188" spans="1:14" x14ac:dyDescent="0.3">
      <c r="A188" s="1"/>
      <c r="B188" s="1"/>
      <c r="C188" s="1"/>
      <c r="D188" s="1"/>
      <c r="E188" s="1" t="s">
        <v>189</v>
      </c>
      <c r="F188" s="1"/>
      <c r="G188" s="1"/>
      <c r="H188" s="9">
        <v>0</v>
      </c>
      <c r="I188" s="10"/>
      <c r="J188" s="9">
        <v>2380</v>
      </c>
      <c r="K188" s="10"/>
      <c r="L188" s="9">
        <f t="shared" si="12"/>
        <v>-2380</v>
      </c>
      <c r="M188" s="10"/>
      <c r="N188" s="11">
        <f t="shared" si="13"/>
        <v>0</v>
      </c>
    </row>
    <row r="189" spans="1:14" x14ac:dyDescent="0.3">
      <c r="A189" s="1"/>
      <c r="B189" s="1"/>
      <c r="C189" s="1"/>
      <c r="D189" s="1"/>
      <c r="E189" s="1" t="s">
        <v>190</v>
      </c>
      <c r="F189" s="1"/>
      <c r="G189" s="1"/>
      <c r="H189" s="9">
        <v>0</v>
      </c>
      <c r="I189" s="10"/>
      <c r="J189" s="9">
        <v>500</v>
      </c>
      <c r="K189" s="10"/>
      <c r="L189" s="9">
        <f t="shared" si="12"/>
        <v>-500</v>
      </c>
      <c r="M189" s="10"/>
      <c r="N189" s="11">
        <f t="shared" si="13"/>
        <v>0</v>
      </c>
    </row>
    <row r="190" spans="1:14" x14ac:dyDescent="0.3">
      <c r="A190" s="1"/>
      <c r="B190" s="1"/>
      <c r="C190" s="1"/>
      <c r="D190" s="1"/>
      <c r="E190" s="1" t="s">
        <v>191</v>
      </c>
      <c r="F190" s="1"/>
      <c r="G190" s="1"/>
      <c r="H190" s="9">
        <v>0</v>
      </c>
      <c r="I190" s="10"/>
      <c r="J190" s="9">
        <v>25</v>
      </c>
      <c r="K190" s="10"/>
      <c r="L190" s="9">
        <f t="shared" si="12"/>
        <v>-25</v>
      </c>
      <c r="M190" s="10"/>
      <c r="N190" s="11">
        <f t="shared" si="13"/>
        <v>0</v>
      </c>
    </row>
    <row r="191" spans="1:14" x14ac:dyDescent="0.3">
      <c r="A191" s="1"/>
      <c r="B191" s="1"/>
      <c r="C191" s="1"/>
      <c r="D191" s="1"/>
      <c r="E191" s="1" t="s">
        <v>192</v>
      </c>
      <c r="F191" s="1"/>
      <c r="G191" s="1"/>
      <c r="H191" s="9">
        <v>0</v>
      </c>
      <c r="I191" s="10"/>
      <c r="J191" s="9">
        <v>2500</v>
      </c>
      <c r="K191" s="10"/>
      <c r="L191" s="9">
        <f t="shared" si="12"/>
        <v>-2500</v>
      </c>
      <c r="M191" s="10"/>
      <c r="N191" s="11">
        <f t="shared" si="13"/>
        <v>0</v>
      </c>
    </row>
    <row r="192" spans="1:14" x14ac:dyDescent="0.3">
      <c r="A192" s="1"/>
      <c r="B192" s="1"/>
      <c r="C192" s="1"/>
      <c r="D192" s="1"/>
      <c r="E192" s="1" t="s">
        <v>193</v>
      </c>
      <c r="F192" s="1"/>
      <c r="G192" s="1"/>
      <c r="H192" s="9"/>
      <c r="I192" s="10"/>
      <c r="J192" s="9"/>
      <c r="K192" s="10"/>
      <c r="L192" s="9"/>
      <c r="M192" s="10"/>
      <c r="N192" s="11"/>
    </row>
    <row r="193" spans="1:14" x14ac:dyDescent="0.3">
      <c r="A193" s="1"/>
      <c r="B193" s="1"/>
      <c r="C193" s="1"/>
      <c r="D193" s="1"/>
      <c r="E193" s="1"/>
      <c r="F193" s="1" t="s">
        <v>194</v>
      </c>
      <c r="G193" s="1"/>
      <c r="H193" s="9">
        <v>74581.399999999994</v>
      </c>
      <c r="I193" s="10"/>
      <c r="J193" s="9">
        <v>31000</v>
      </c>
      <c r="K193" s="10"/>
      <c r="L193" s="9">
        <f>ROUND((H193-J193),5)</f>
        <v>43581.4</v>
      </c>
      <c r="M193" s="10"/>
      <c r="N193" s="11">
        <f>ROUND(IF(J193=0, IF(H193=0, 0, 1), H193/J193),5)</f>
        <v>2.40585</v>
      </c>
    </row>
    <row r="194" spans="1:14" ht="15" thickBot="1" x14ac:dyDescent="0.35">
      <c r="A194" s="1"/>
      <c r="B194" s="1"/>
      <c r="C194" s="1"/>
      <c r="D194" s="1"/>
      <c r="E194" s="1"/>
      <c r="F194" s="1" t="s">
        <v>195</v>
      </c>
      <c r="G194" s="1"/>
      <c r="H194" s="12">
        <v>5745.28</v>
      </c>
      <c r="I194" s="10"/>
      <c r="J194" s="12">
        <v>2375</v>
      </c>
      <c r="K194" s="10"/>
      <c r="L194" s="12">
        <f>ROUND((H194-J194),5)</f>
        <v>3370.28</v>
      </c>
      <c r="M194" s="10"/>
      <c r="N194" s="13">
        <f>ROUND(IF(J194=0, IF(H194=0, 0, 1), H194/J194),5)</f>
        <v>2.4190700000000001</v>
      </c>
    </row>
    <row r="195" spans="1:14" ht="15" thickBot="1" x14ac:dyDescent="0.35">
      <c r="A195" s="1"/>
      <c r="B195" s="1"/>
      <c r="C195" s="1"/>
      <c r="D195" s="1"/>
      <c r="E195" s="1" t="s">
        <v>196</v>
      </c>
      <c r="F195" s="1"/>
      <c r="G195" s="1"/>
      <c r="H195" s="14">
        <f>ROUND(SUM(H192:H194),5)</f>
        <v>80326.679999999993</v>
      </c>
      <c r="I195" s="10"/>
      <c r="J195" s="14">
        <f>ROUND(SUM(J192:J194),5)</f>
        <v>33375</v>
      </c>
      <c r="K195" s="10"/>
      <c r="L195" s="14">
        <f>ROUND((H195-J195),5)</f>
        <v>46951.68</v>
      </c>
      <c r="M195" s="10"/>
      <c r="N195" s="15">
        <f>ROUND(IF(J195=0, IF(H195=0, 0, 1), H195/J195),5)</f>
        <v>2.40679</v>
      </c>
    </row>
    <row r="196" spans="1:14" x14ac:dyDescent="0.3">
      <c r="A196" s="1"/>
      <c r="B196" s="1"/>
      <c r="C196" s="1"/>
      <c r="D196" s="1" t="s">
        <v>197</v>
      </c>
      <c r="E196" s="1"/>
      <c r="F196" s="1"/>
      <c r="G196" s="1"/>
      <c r="H196" s="9">
        <f>ROUND(H139+SUM(H143:H148)+SUM(H152:H154)+H159+SUM(H174:H178)+H183+SUM(H187:H191)+H195,5)</f>
        <v>85552.94</v>
      </c>
      <c r="I196" s="10"/>
      <c r="J196" s="9">
        <f>ROUND(J139+SUM(J143:J148)+SUM(J152:J154)+J159+SUM(J174:J178)+J183+SUM(J187:J191)+J195,5)</f>
        <v>156295</v>
      </c>
      <c r="K196" s="10"/>
      <c r="L196" s="9">
        <f>ROUND((H196-J196),5)</f>
        <v>-70742.06</v>
      </c>
      <c r="M196" s="10"/>
      <c r="N196" s="11">
        <f>ROUND(IF(J196=0, IF(H196=0, 0, 1), H196/J196),5)</f>
        <v>0.54737999999999998</v>
      </c>
    </row>
    <row r="197" spans="1:14" x14ac:dyDescent="0.3">
      <c r="A197" s="1"/>
      <c r="B197" s="1"/>
      <c r="C197" s="1"/>
      <c r="D197" s="1" t="s">
        <v>198</v>
      </c>
      <c r="E197" s="1"/>
      <c r="F197" s="1"/>
      <c r="G197" s="1"/>
      <c r="H197" s="9"/>
      <c r="I197" s="10"/>
      <c r="J197" s="9"/>
      <c r="K197" s="10"/>
      <c r="L197" s="9"/>
      <c r="M197" s="10"/>
      <c r="N197" s="11"/>
    </row>
    <row r="198" spans="1:14" x14ac:dyDescent="0.3">
      <c r="A198" s="1"/>
      <c r="B198" s="1"/>
      <c r="C198" s="1"/>
      <c r="D198" s="1"/>
      <c r="E198" s="1" t="s">
        <v>199</v>
      </c>
      <c r="F198" s="1"/>
      <c r="G198" s="1"/>
      <c r="H198" s="9">
        <v>13500</v>
      </c>
      <c r="I198" s="10"/>
      <c r="J198" s="9"/>
      <c r="K198" s="10"/>
      <c r="L198" s="9"/>
      <c r="M198" s="10"/>
      <c r="N198" s="11"/>
    </row>
    <row r="199" spans="1:14" ht="15" thickBot="1" x14ac:dyDescent="0.35">
      <c r="A199" s="1"/>
      <c r="B199" s="1"/>
      <c r="C199" s="1"/>
      <c r="D199" s="1"/>
      <c r="E199" s="1" t="s">
        <v>200</v>
      </c>
      <c r="F199" s="1"/>
      <c r="G199" s="1"/>
      <c r="H199" s="16">
        <v>-612</v>
      </c>
      <c r="I199" s="10"/>
      <c r="J199" s="9"/>
      <c r="K199" s="10"/>
      <c r="L199" s="9"/>
      <c r="M199" s="10"/>
      <c r="N199" s="11"/>
    </row>
    <row r="200" spans="1:14" x14ac:dyDescent="0.3">
      <c r="A200" s="1"/>
      <c r="B200" s="1"/>
      <c r="C200" s="1"/>
      <c r="D200" s="1" t="s">
        <v>201</v>
      </c>
      <c r="E200" s="1"/>
      <c r="F200" s="1"/>
      <c r="G200" s="1"/>
      <c r="H200" s="9">
        <f>ROUND(SUM(H197:H199),5)</f>
        <v>12888</v>
      </c>
      <c r="I200" s="10"/>
      <c r="J200" s="9"/>
      <c r="K200" s="10"/>
      <c r="L200" s="9"/>
      <c r="M200" s="10"/>
      <c r="N200" s="11"/>
    </row>
    <row r="201" spans="1:14" x14ac:dyDescent="0.3">
      <c r="A201" s="1"/>
      <c r="B201" s="1"/>
      <c r="C201" s="1"/>
      <c r="D201" s="1" t="s">
        <v>202</v>
      </c>
      <c r="E201" s="1"/>
      <c r="F201" s="1"/>
      <c r="G201" s="1"/>
      <c r="H201" s="9"/>
      <c r="I201" s="10"/>
      <c r="J201" s="9"/>
      <c r="K201" s="10"/>
      <c r="L201" s="9"/>
      <c r="M201" s="10"/>
      <c r="N201" s="11"/>
    </row>
    <row r="202" spans="1:14" x14ac:dyDescent="0.3">
      <c r="A202" s="1"/>
      <c r="B202" s="1"/>
      <c r="C202" s="1"/>
      <c r="D202" s="1"/>
      <c r="E202" s="1" t="s">
        <v>203</v>
      </c>
      <c r="F202" s="1"/>
      <c r="G202" s="1"/>
      <c r="H202" s="9">
        <v>-75</v>
      </c>
      <c r="I202" s="10"/>
      <c r="J202" s="9"/>
      <c r="K202" s="10"/>
      <c r="L202" s="9"/>
      <c r="M202" s="10"/>
      <c r="N202" s="11"/>
    </row>
    <row r="203" spans="1:14" ht="15" thickBot="1" x14ac:dyDescent="0.35">
      <c r="A203" s="1"/>
      <c r="B203" s="1"/>
      <c r="C203" s="1"/>
      <c r="D203" s="1"/>
      <c r="E203" s="1" t="s">
        <v>204</v>
      </c>
      <c r="F203" s="1"/>
      <c r="G203" s="1"/>
      <c r="H203" s="12">
        <v>3250.93</v>
      </c>
      <c r="I203" s="10"/>
      <c r="J203" s="9"/>
      <c r="K203" s="10"/>
      <c r="L203" s="9"/>
      <c r="M203" s="10"/>
      <c r="N203" s="11"/>
    </row>
    <row r="204" spans="1:14" ht="15" thickBot="1" x14ac:dyDescent="0.35">
      <c r="A204" s="1"/>
      <c r="B204" s="1"/>
      <c r="C204" s="1"/>
      <c r="D204" s="1" t="s">
        <v>205</v>
      </c>
      <c r="E204" s="1"/>
      <c r="F204" s="1"/>
      <c r="G204" s="1"/>
      <c r="H204" s="18">
        <f>ROUND(SUM(H201:H203),5)</f>
        <v>3175.93</v>
      </c>
      <c r="I204" s="10"/>
      <c r="J204" s="12"/>
      <c r="K204" s="10"/>
      <c r="L204" s="12"/>
      <c r="M204" s="10"/>
      <c r="N204" s="13"/>
    </row>
    <row r="205" spans="1:14" ht="15" thickBot="1" x14ac:dyDescent="0.35">
      <c r="A205" s="1"/>
      <c r="B205" s="1"/>
      <c r="C205" s="1" t="s">
        <v>206</v>
      </c>
      <c r="D205" s="1"/>
      <c r="E205" s="1"/>
      <c r="F205" s="1"/>
      <c r="G205" s="1"/>
      <c r="H205" s="18">
        <f>ROUND(SUM(H87:H88)+H92+SUM(H101:H102)+H138+H196+H200+H204,5)</f>
        <v>163279.41</v>
      </c>
      <c r="I205" s="10"/>
      <c r="J205" s="18">
        <f>ROUND(SUM(J87:J88)+J92+SUM(J101:J102)+J138+J196+J200+J204,5)</f>
        <v>472454</v>
      </c>
      <c r="K205" s="10"/>
      <c r="L205" s="18">
        <f>ROUND((H205-J205),5)</f>
        <v>-309174.59000000003</v>
      </c>
      <c r="M205" s="10"/>
      <c r="N205" s="19">
        <f>ROUND(IF(J205=0, IF(H205=0, 0, 1), H205/J205),5)</f>
        <v>0.34560000000000002</v>
      </c>
    </row>
    <row r="206" spans="1:14" ht="15" thickBot="1" x14ac:dyDescent="0.35">
      <c r="A206" s="1"/>
      <c r="B206" s="1" t="s">
        <v>207</v>
      </c>
      <c r="C206" s="1"/>
      <c r="D206" s="1"/>
      <c r="E206" s="1"/>
      <c r="F206" s="1"/>
      <c r="G206" s="1"/>
      <c r="H206" s="18">
        <f>ROUND(H3+H86-H205,5)</f>
        <v>168696.78</v>
      </c>
      <c r="I206" s="10"/>
      <c r="J206" s="18">
        <f>ROUND(J3+J86-J205,5)</f>
        <v>-6984</v>
      </c>
      <c r="K206" s="10"/>
      <c r="L206" s="18">
        <f>ROUND((H206-J206),5)</f>
        <v>175680.78</v>
      </c>
      <c r="M206" s="10"/>
      <c r="N206" s="19">
        <f>ROUND(IF(J206=0, IF(H206=0, 0, 1), H206/J206),5)</f>
        <v>-24.15475</v>
      </c>
    </row>
    <row r="207" spans="1:14" s="22" customFormat="1" thickBot="1" x14ac:dyDescent="0.3">
      <c r="A207" s="1" t="s">
        <v>208</v>
      </c>
      <c r="B207" s="1"/>
      <c r="C207" s="1"/>
      <c r="D207" s="1"/>
      <c r="E207" s="1"/>
      <c r="F207" s="1"/>
      <c r="G207" s="1"/>
      <c r="H207" s="20">
        <f>H206</f>
        <v>168696.78</v>
      </c>
      <c r="I207" s="1"/>
      <c r="J207" s="20">
        <f>J206</f>
        <v>-6984</v>
      </c>
      <c r="K207" s="1"/>
      <c r="L207" s="20">
        <f>ROUND((H207-J207),5)</f>
        <v>175680.78</v>
      </c>
      <c r="M207" s="1"/>
      <c r="N207" s="21">
        <f>ROUND(IF(J207=0, IF(H207=0, 0, 1), H207/J207),5)</f>
        <v>-24.15475</v>
      </c>
    </row>
    <row r="208" spans="1:14" ht="15" thickTop="1" x14ac:dyDescent="0.3"/>
  </sheetData>
  <printOptions headings="1" gridLines="1"/>
  <pageMargins left="0.7" right="0.7" top="1" bottom="0.75" header="0.3" footer="0.3"/>
  <pageSetup scale="52" fitToHeight="0" orientation="portrait" horizontalDpi="4294967295" verticalDpi="4294967295" r:id="rId1"/>
  <headerFooter>
    <oddHeader>&amp;L&amp;"Arial,Bold"&amp;8 4:23 PM
&amp;"Arial,Bold"&amp;8 09/03/21
&amp;"Arial,Bold"&amp;8 Accrual Basis&amp;C&amp;"Arial,Bold"&amp;12 Florida Federation of Garden Clubs Inc.
&amp;"Arial,Bold"&amp;14 Profit &amp;&amp; Loss Budget vs. Actual
&amp;"Arial,Bold"&amp;10 June through July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Walling</dc:creator>
  <cp:lastModifiedBy>Sue</cp:lastModifiedBy>
  <cp:lastPrinted>2021-09-03T20:28:15Z</cp:lastPrinted>
  <dcterms:created xsi:type="dcterms:W3CDTF">2021-09-03T20:23:11Z</dcterms:created>
  <dcterms:modified xsi:type="dcterms:W3CDTF">2021-09-04T18:57:45Z</dcterms:modified>
</cp:coreProperties>
</file>